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helmsfordcity-my.sharepoint.com/personal/jack_stewart_chelmsford_gov_uk/Documents/Performance/2024.25/October 2024.25/"/>
    </mc:Choice>
  </mc:AlternateContent>
  <xr:revisionPtr revIDLastSave="62" documentId="8_{ADD70DCD-1CD0-4644-8EAE-D091B57446F2}" xr6:coauthVersionLast="47" xr6:coauthVersionMax="47" xr10:uidLastSave="{0D35BFC4-177B-466A-AE40-D3CCB97FB49E}"/>
  <bookViews>
    <workbookView xWindow="28680" yWindow="-195" windowWidth="29040" windowHeight="15720" firstSheet="1" activeTab="1" xr2:uid="{F64B52D2-4848-484B-A077-190E9169F47D}"/>
  </bookViews>
  <sheets>
    <sheet name="Notes" sheetId="6" r:id="rId1"/>
    <sheet name="Housing Activity" sheetId="1" r:id="rId2"/>
  </sheets>
  <definedNames>
    <definedName name="_xlnm.Print_Area" localSheetId="1">'Housing Activity'!$CJ$2:$CW$54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K69" i="1" l="1"/>
  <c r="EK67" i="1"/>
  <c r="EO69" i="1"/>
  <c r="EO68" i="1"/>
  <c r="EO67" i="1"/>
  <c r="EZ13" i="1" l="1"/>
  <c r="FB11" i="1" l="1"/>
  <c r="EV62" i="1"/>
  <c r="FF62" i="1" l="1"/>
  <c r="FE62" i="1"/>
  <c r="FD62" i="1"/>
  <c r="FC62" i="1"/>
  <c r="FB62" i="1"/>
  <c r="FA62" i="1"/>
  <c r="EZ62" i="1"/>
  <c r="EY62" i="1"/>
  <c r="EX62" i="1"/>
  <c r="EW62" i="1"/>
  <c r="EK30" i="1" l="1"/>
  <c r="EJ30" i="1"/>
  <c r="EI30" i="1"/>
  <c r="EH30" i="1"/>
  <c r="CK28" i="1" l="1"/>
  <c r="FJ11" i="1" l="1"/>
  <c r="EH53" i="1" l="1"/>
  <c r="EG53" i="1"/>
  <c r="EF53" i="1"/>
  <c r="EE53" i="1"/>
  <c r="ED53" i="1"/>
  <c r="EC53" i="1"/>
  <c r="EB53" i="1"/>
  <c r="EA53" i="1"/>
  <c r="DZ53" i="1"/>
  <c r="DY53" i="1"/>
  <c r="DX53" i="1"/>
  <c r="DW53" i="1"/>
  <c r="DV53" i="1"/>
  <c r="DU53" i="1"/>
  <c r="DT53" i="1"/>
  <c r="DS53" i="1"/>
  <c r="DR53" i="1"/>
  <c r="DQ53" i="1"/>
  <c r="DP53" i="1"/>
  <c r="DO53" i="1"/>
  <c r="DN53" i="1"/>
  <c r="DM53" i="1"/>
  <c r="DL53" i="1"/>
  <c r="DK53" i="1"/>
  <c r="DJ53" i="1"/>
  <c r="EG11" i="1" l="1"/>
  <c r="EC30" i="1" l="1"/>
  <c r="FH20" i="1" l="1"/>
  <c r="FI20" i="1" l="1"/>
  <c r="FJ20" i="1" l="1"/>
  <c r="FK20" i="1" l="1"/>
  <c r="FL20" i="1" l="1"/>
  <c r="FM20" i="1" l="1"/>
  <c r="FN20" i="1" l="1"/>
  <c r="FO20" i="1" l="1"/>
  <c r="FP20" i="1" l="1"/>
  <c r="FQ20" i="1" l="1"/>
  <c r="FR20" i="1" l="1"/>
  <c r="FS20" i="1" l="1"/>
  <c r="FU20" i="1" s="1"/>
  <c r="FV20" i="1" s="1"/>
  <c r="FW20" i="1" s="1"/>
  <c r="FX20" i="1" s="1"/>
  <c r="FY20" i="1" s="1"/>
  <c r="FZ20" i="1" s="1"/>
  <c r="GA20" i="1" s="1"/>
  <c r="GB20" i="1" s="1"/>
  <c r="GC20" i="1" s="1"/>
  <c r="GD20" i="1" s="1"/>
  <c r="GE20" i="1" s="1"/>
  <c r="GF20" i="1" s="1"/>
  <c r="GH20" i="1" s="1"/>
  <c r="GI20" i="1" s="1"/>
  <c r="GJ20" i="1" s="1"/>
  <c r="GK20" i="1" s="1"/>
  <c r="GL20" i="1" s="1"/>
  <c r="GM20" i="1" s="1"/>
  <c r="GN20" i="1" s="1"/>
  <c r="GO20" i="1" s="1"/>
  <c r="GP20" i="1" s="1"/>
  <c r="GQ20" i="1" s="1"/>
  <c r="GR20" i="1" s="1"/>
  <c r="GS20" i="1" s="1"/>
  <c r="GU20" i="1" s="1"/>
  <c r="GV20" i="1" s="1"/>
  <c r="GW20" i="1" s="1"/>
  <c r="GX20" i="1" s="1"/>
  <c r="GY20" i="1" s="1"/>
  <c r="GZ20" i="1" s="1"/>
  <c r="HA20" i="1" s="1"/>
  <c r="HB20" i="1" s="1"/>
  <c r="HC20" i="1" s="1"/>
  <c r="HD20" i="1" s="1"/>
  <c r="HE20" i="1" s="1"/>
  <c r="HF20" i="1" s="1"/>
  <c r="DC65" i="1" l="1"/>
  <c r="CW11" i="1" l="1"/>
  <c r="CV11" i="1"/>
  <c r="CU11" i="1"/>
  <c r="CL4" i="1" l="1"/>
  <c r="CL13" i="1" s="1"/>
  <c r="CM4" i="1" s="1"/>
  <c r="CM13" i="1" s="1"/>
  <c r="CN4" i="1" s="1"/>
  <c r="CN13" i="1" s="1"/>
  <c r="CO4" i="1" s="1"/>
  <c r="CO13" i="1" s="1"/>
  <c r="CP4" i="1" s="1"/>
  <c r="CP13" i="1" s="1"/>
  <c r="CQ4" i="1" s="1"/>
  <c r="CQ13" i="1" s="1"/>
  <c r="CR4" i="1" s="1"/>
  <c r="CR13" i="1" s="1"/>
  <c r="CS4" i="1" s="1"/>
  <c r="CS13" i="1" s="1"/>
  <c r="CT4" i="1" s="1"/>
  <c r="CT13" i="1" s="1"/>
  <c r="CU4" i="1" s="1"/>
  <c r="CU13" i="1" s="1"/>
  <c r="CV4" i="1" s="1"/>
  <c r="CV13" i="1" s="1"/>
  <c r="CW4" i="1" s="1"/>
  <c r="CW13" i="1" s="1"/>
  <c r="CL11" i="1"/>
  <c r="CM11" i="1"/>
  <c r="CN11" i="1"/>
  <c r="CO11" i="1"/>
  <c r="CP11" i="1"/>
  <c r="CQ11" i="1"/>
  <c r="CR11" i="1"/>
  <c r="CS11" i="1"/>
  <c r="CT11" i="1"/>
  <c r="CL30" i="1"/>
  <c r="CM30" i="1"/>
  <c r="CN30" i="1"/>
  <c r="CO30" i="1"/>
  <c r="CP30" i="1"/>
  <c r="CQ30" i="1"/>
  <c r="CR30" i="1"/>
  <c r="CS30" i="1"/>
  <c r="CT30" i="1"/>
  <c r="CU30" i="1"/>
  <c r="CV30" i="1" l="1"/>
  <c r="CW30" i="1"/>
  <c r="GU29" i="1" l="1"/>
  <c r="GV29" i="1" s="1"/>
  <c r="GW29" i="1" s="1"/>
  <c r="GX29" i="1" s="1"/>
  <c r="GY29" i="1" s="1"/>
  <c r="GZ29" i="1" s="1"/>
  <c r="HA29" i="1" s="1"/>
  <c r="HB29" i="1" s="1"/>
  <c r="HC29" i="1" s="1"/>
  <c r="HD29" i="1" s="1"/>
  <c r="HE29" i="1" s="1"/>
  <c r="HF29" i="1" s="1"/>
  <c r="HH29" i="1" s="1"/>
  <c r="HI29" i="1" s="1"/>
  <c r="HJ29" i="1" s="1"/>
  <c r="HK29" i="1" s="1"/>
  <c r="HL29" i="1" s="1"/>
  <c r="HM29" i="1" s="1"/>
  <c r="HN29" i="1" s="1"/>
  <c r="HO29" i="1" s="1"/>
  <c r="HP29" i="1" s="1"/>
  <c r="HQ29" i="1" s="1"/>
  <c r="HR29" i="1" s="1"/>
  <c r="HS29" i="1" s="1"/>
  <c r="HU29" i="1" s="1"/>
  <c r="HV29" i="1" s="1"/>
  <c r="HW29" i="1" s="1"/>
  <c r="HX29" i="1" s="1"/>
  <c r="HY29" i="1" s="1"/>
  <c r="HZ29" i="1" s="1"/>
  <c r="IA29" i="1" s="1"/>
  <c r="IB29" i="1" s="1"/>
  <c r="IC29" i="1" s="1"/>
  <c r="ID29" i="1" s="1"/>
  <c r="IE29" i="1" s="1"/>
  <c r="IF29" i="1" s="1"/>
  <c r="IH29" i="1" s="1"/>
  <c r="II29" i="1" s="1"/>
  <c r="IJ29" i="1" s="1"/>
  <c r="IK29" i="1" s="1"/>
  <c r="IL29" i="1" s="1"/>
  <c r="IM29" i="1" s="1"/>
  <c r="IN29" i="1" s="1"/>
  <c r="IO29" i="1" s="1"/>
  <c r="IP29" i="1" s="1"/>
  <c r="IQ29" i="1" s="1"/>
  <c r="IR29" i="1" s="1"/>
  <c r="IS29" i="1" s="1"/>
  <c r="IU29" i="1" s="1"/>
  <c r="IV29" i="1" s="1"/>
  <c r="IW29" i="1" s="1"/>
  <c r="IX29" i="1" s="1"/>
  <c r="IY29" i="1" s="1"/>
  <c r="IZ29" i="1" s="1"/>
  <c r="JA29" i="1" s="1"/>
  <c r="JB29" i="1" s="1"/>
  <c r="JC29" i="1" s="1"/>
  <c r="JD29" i="1" s="1"/>
  <c r="JE29" i="1" s="1"/>
  <c r="JF29" i="1" s="1"/>
  <c r="JH29" i="1" s="1"/>
  <c r="JI29" i="1" s="1"/>
  <c r="JJ29" i="1" s="1"/>
  <c r="JK29" i="1" s="1"/>
  <c r="JL29" i="1" s="1"/>
  <c r="JM29" i="1" s="1"/>
  <c r="JN29" i="1" s="1"/>
  <c r="JO29" i="1" s="1"/>
  <c r="JP29" i="1" s="1"/>
  <c r="JQ29" i="1" s="1"/>
  <c r="JR29" i="1" s="1"/>
  <c r="JS29" i="1" s="1"/>
  <c r="JU29" i="1" s="1"/>
  <c r="JV29" i="1" s="1"/>
  <c r="JW29" i="1" s="1"/>
  <c r="JX29" i="1" s="1"/>
  <c r="JY29" i="1" s="1"/>
  <c r="JZ29" i="1" s="1"/>
  <c r="KA29" i="1" s="1"/>
  <c r="KB29" i="1" s="1"/>
  <c r="KC29" i="1" s="1"/>
  <c r="KD29" i="1" s="1"/>
  <c r="KE29" i="1" s="1"/>
  <c r="KF29" i="1" s="1"/>
  <c r="KH29" i="1" s="1"/>
  <c r="KI29" i="1" s="1"/>
  <c r="KJ29" i="1" s="1"/>
  <c r="KK29" i="1" s="1"/>
  <c r="KL29" i="1" s="1"/>
  <c r="KM29" i="1" s="1"/>
  <c r="KN29" i="1" s="1"/>
  <c r="KO29" i="1" s="1"/>
  <c r="KP29" i="1" s="1"/>
  <c r="KQ29" i="1" s="1"/>
  <c r="KR29" i="1" s="1"/>
  <c r="KS29" i="1" s="1"/>
  <c r="HF5" i="1"/>
  <c r="HS5" i="1" s="1"/>
  <c r="IF5" i="1" s="1"/>
  <c r="IS5" i="1" s="1"/>
  <c r="JF5" i="1" s="1"/>
  <c r="JS5" i="1" s="1"/>
  <c r="KF5" i="1" s="1"/>
  <c r="KS5" i="1" s="1"/>
  <c r="HE5" i="1"/>
  <c r="HR5" i="1" s="1"/>
  <c r="IE5" i="1" s="1"/>
  <c r="IR5" i="1" s="1"/>
  <c r="JE5" i="1" s="1"/>
  <c r="JR5" i="1" s="1"/>
  <c r="KE5" i="1" s="1"/>
  <c r="KR5" i="1" s="1"/>
  <c r="HD5" i="1"/>
  <c r="HQ5" i="1" s="1"/>
  <c r="ID5" i="1" s="1"/>
  <c r="IQ5" i="1" s="1"/>
  <c r="JD5" i="1" s="1"/>
  <c r="JQ5" i="1" s="1"/>
  <c r="KD5" i="1" s="1"/>
  <c r="KQ5" i="1" s="1"/>
  <c r="HC5" i="1"/>
  <c r="HP5" i="1" s="1"/>
  <c r="IC5" i="1" s="1"/>
  <c r="IP5" i="1" s="1"/>
  <c r="JC5" i="1" s="1"/>
  <c r="JP5" i="1" s="1"/>
  <c r="KC5" i="1" s="1"/>
  <c r="KP5" i="1" s="1"/>
  <c r="HB5" i="1"/>
  <c r="HO5" i="1" s="1"/>
  <c r="IB5" i="1" s="1"/>
  <c r="IO5" i="1" s="1"/>
  <c r="JB5" i="1" s="1"/>
  <c r="JO5" i="1" s="1"/>
  <c r="KB5" i="1" s="1"/>
  <c r="KO5" i="1" s="1"/>
  <c r="HA5" i="1"/>
  <c r="HN5" i="1" s="1"/>
  <c r="IA5" i="1" s="1"/>
  <c r="IN5" i="1" s="1"/>
  <c r="JA5" i="1" s="1"/>
  <c r="JN5" i="1" s="1"/>
  <c r="KA5" i="1" s="1"/>
  <c r="KN5" i="1" s="1"/>
  <c r="GZ5" i="1"/>
  <c r="HM5" i="1" s="1"/>
  <c r="HZ5" i="1" s="1"/>
  <c r="IM5" i="1" s="1"/>
  <c r="IZ5" i="1" s="1"/>
  <c r="JM5" i="1" s="1"/>
  <c r="JZ5" i="1" s="1"/>
  <c r="KM5" i="1" s="1"/>
  <c r="GY5" i="1"/>
  <c r="HL5" i="1" s="1"/>
  <c r="HY5" i="1" s="1"/>
  <c r="IL5" i="1" s="1"/>
  <c r="IY5" i="1" s="1"/>
  <c r="JL5" i="1" s="1"/>
  <c r="JY5" i="1" s="1"/>
  <c r="KL5" i="1" s="1"/>
  <c r="GX5" i="1"/>
  <c r="HK5" i="1" s="1"/>
  <c r="HX5" i="1" s="1"/>
  <c r="IK5" i="1" s="1"/>
  <c r="IX5" i="1" s="1"/>
  <c r="JK5" i="1" s="1"/>
  <c r="JX5" i="1" s="1"/>
  <c r="KK5" i="1" s="1"/>
  <c r="GW5" i="1"/>
  <c r="HJ5" i="1" s="1"/>
  <c r="HW5" i="1" s="1"/>
  <c r="IJ5" i="1" s="1"/>
  <c r="IW5" i="1" s="1"/>
  <c r="JJ5" i="1" s="1"/>
  <c r="JW5" i="1" s="1"/>
  <c r="KJ5" i="1" s="1"/>
  <c r="GV5" i="1"/>
  <c r="HI5" i="1" s="1"/>
  <c r="HV5" i="1" s="1"/>
  <c r="II5" i="1" s="1"/>
  <c r="IV5" i="1" s="1"/>
  <c r="JI5" i="1" s="1"/>
  <c r="JV5" i="1" s="1"/>
  <c r="KI5" i="1" s="1"/>
  <c r="GU5" i="1"/>
  <c r="HH5" i="1" s="1"/>
  <c r="HU5" i="1" s="1"/>
  <c r="IH5" i="1" s="1"/>
  <c r="IU5" i="1" s="1"/>
  <c r="JH5" i="1" s="1"/>
  <c r="JU5" i="1" s="1"/>
  <c r="KH5" i="1" s="1"/>
  <c r="DU30" i="1" l="1"/>
  <c r="FF11" i="1"/>
  <c r="FC11" i="1"/>
  <c r="GU26" i="1" l="1"/>
  <c r="GV26" i="1" s="1"/>
  <c r="GW26" i="1" s="1"/>
  <c r="GX26" i="1" s="1"/>
  <c r="GY26" i="1" s="1"/>
  <c r="GZ26" i="1" s="1"/>
  <c r="HA26" i="1" s="1"/>
  <c r="HB26" i="1" s="1"/>
  <c r="HC26" i="1" s="1"/>
  <c r="HD26" i="1" s="1"/>
  <c r="HE26" i="1" s="1"/>
  <c r="HF26" i="1" s="1"/>
  <c r="HH26" i="1" s="1"/>
  <c r="HI26" i="1" s="1"/>
  <c r="HJ26" i="1" s="1"/>
  <c r="HK26" i="1" s="1"/>
  <c r="HL26" i="1" s="1"/>
  <c r="HM26" i="1" s="1"/>
  <c r="HN26" i="1" s="1"/>
  <c r="HO26" i="1" s="1"/>
  <c r="HP26" i="1" s="1"/>
  <c r="HQ26" i="1" s="1"/>
  <c r="HR26" i="1" s="1"/>
  <c r="HS26" i="1" s="1"/>
  <c r="HU26" i="1" s="1"/>
  <c r="HV26" i="1" s="1"/>
  <c r="HW26" i="1" s="1"/>
  <c r="HX26" i="1" s="1"/>
  <c r="HY26" i="1" s="1"/>
  <c r="HZ26" i="1" s="1"/>
  <c r="IA26" i="1" s="1"/>
  <c r="IB26" i="1" s="1"/>
  <c r="IC26" i="1" s="1"/>
  <c r="ID26" i="1" s="1"/>
  <c r="IE26" i="1" s="1"/>
  <c r="IF26" i="1" s="1"/>
  <c r="IH26" i="1" s="1"/>
  <c r="II26" i="1" s="1"/>
  <c r="IJ26" i="1" s="1"/>
  <c r="IK26" i="1" s="1"/>
  <c r="IL26" i="1" s="1"/>
  <c r="IM26" i="1" s="1"/>
  <c r="IN26" i="1" s="1"/>
  <c r="IO26" i="1" s="1"/>
  <c r="IP26" i="1" s="1"/>
  <c r="IQ26" i="1" s="1"/>
  <c r="IR26" i="1" s="1"/>
  <c r="IS26" i="1" s="1"/>
  <c r="IU26" i="1" s="1"/>
  <c r="IV26" i="1" s="1"/>
  <c r="IW26" i="1" s="1"/>
  <c r="IX26" i="1" s="1"/>
  <c r="IY26" i="1" s="1"/>
  <c r="IZ26" i="1" s="1"/>
  <c r="JA26" i="1" s="1"/>
  <c r="JB26" i="1" s="1"/>
  <c r="JC26" i="1" s="1"/>
  <c r="JD26" i="1" s="1"/>
  <c r="JE26" i="1" s="1"/>
  <c r="JF26" i="1" s="1"/>
  <c r="JH26" i="1" s="1"/>
  <c r="JI26" i="1" s="1"/>
  <c r="JJ26" i="1" s="1"/>
  <c r="JK26" i="1" s="1"/>
  <c r="JL26" i="1" s="1"/>
  <c r="JM26" i="1" s="1"/>
  <c r="JN26" i="1" s="1"/>
  <c r="JO26" i="1" s="1"/>
  <c r="JP26" i="1" s="1"/>
  <c r="JQ26" i="1" s="1"/>
  <c r="JR26" i="1" s="1"/>
  <c r="JS26" i="1" s="1"/>
  <c r="JU26" i="1" s="1"/>
  <c r="JV26" i="1" s="1"/>
  <c r="JW26" i="1" s="1"/>
  <c r="JX26" i="1" s="1"/>
  <c r="JY26" i="1" s="1"/>
  <c r="JZ26" i="1" s="1"/>
  <c r="KA26" i="1" s="1"/>
  <c r="KB26" i="1" s="1"/>
  <c r="KC26" i="1" s="1"/>
  <c r="KD26" i="1" s="1"/>
  <c r="KE26" i="1" s="1"/>
  <c r="KF26" i="1" s="1"/>
  <c r="KH26" i="1" s="1"/>
  <c r="KI26" i="1" s="1"/>
  <c r="KJ26" i="1" s="1"/>
  <c r="KK26" i="1" s="1"/>
  <c r="KL26" i="1" s="1"/>
  <c r="KM26" i="1" s="1"/>
  <c r="KN26" i="1" s="1"/>
  <c r="KO26" i="1" s="1"/>
  <c r="KP26" i="1" s="1"/>
  <c r="KQ26" i="1" s="1"/>
  <c r="KR26" i="1" s="1"/>
  <c r="KS26" i="1" s="1"/>
  <c r="FS11" i="1"/>
  <c r="FD11" i="1"/>
  <c r="FH11" i="1"/>
  <c r="FP11" i="1"/>
  <c r="FI11" i="1"/>
  <c r="FE11" i="1"/>
  <c r="FM11" i="1"/>
  <c r="FK11" i="1" l="1"/>
  <c r="GF11" i="1"/>
  <c r="FL11" i="1"/>
  <c r="FZ11" i="1"/>
  <c r="FV11" i="1"/>
  <c r="FN11" i="1"/>
  <c r="GC11" i="1"/>
  <c r="FQ11" i="1"/>
  <c r="FX11" i="1"/>
  <c r="FR11" i="1"/>
  <c r="FO11" i="1"/>
  <c r="FU11" i="1"/>
  <c r="GS11" i="1" l="1"/>
  <c r="CX30" i="1"/>
  <c r="FW11" i="1"/>
  <c r="GP11" i="1"/>
  <c r="GI11" i="1"/>
  <c r="FY11" i="1"/>
  <c r="GB11" i="1"/>
  <c r="GE11" i="1"/>
  <c r="GK11" i="1"/>
  <c r="GD11" i="1"/>
  <c r="GA11" i="1"/>
  <c r="GM11" i="1"/>
  <c r="GH11" i="1"/>
  <c r="CY30" i="1" l="1"/>
  <c r="GR11" i="1"/>
  <c r="GQ11" i="1"/>
  <c r="GN11" i="1"/>
  <c r="GO11" i="1"/>
  <c r="GL11" i="1"/>
  <c r="GJ11" i="1"/>
  <c r="EL30" i="1" l="1"/>
  <c r="CZ30" i="1"/>
  <c r="EM30" i="1" l="1"/>
  <c r="DA30" i="1"/>
  <c r="EN30" i="1" l="1"/>
  <c r="DG30" i="1"/>
  <c r="DB30" i="1"/>
  <c r="EO30" i="1" l="1"/>
  <c r="DH30" i="1"/>
  <c r="DF30" i="1"/>
  <c r="DE30" i="1"/>
  <c r="CX4" i="1"/>
  <c r="CX13" i="1" s="1"/>
  <c r="CY4" i="1" s="1"/>
  <c r="CY13" i="1" s="1"/>
  <c r="DC30" i="1"/>
  <c r="DD30" i="1"/>
  <c r="EP30" i="1" l="1"/>
  <c r="CZ4" i="1"/>
  <c r="CZ13" i="1" s="1"/>
  <c r="DA4" i="1" s="1"/>
  <c r="DA13" i="1" s="1"/>
  <c r="DB4" i="1" s="1"/>
  <c r="DB13" i="1" s="1"/>
  <c r="DI30" i="1"/>
  <c r="EQ30" i="1" l="1"/>
  <c r="DC4" i="1"/>
  <c r="DC13" i="1" s="1"/>
  <c r="DD4" i="1" s="1"/>
  <c r="DD13" i="1" s="1"/>
  <c r="DE4" i="1" s="1"/>
  <c r="DE13" i="1" s="1"/>
  <c r="DF4" i="1" s="1"/>
  <c r="DF13" i="1" s="1"/>
  <c r="DG4" i="1" s="1"/>
  <c r="DG13" i="1" s="1"/>
  <c r="DH4" i="1" s="1"/>
  <c r="DH13" i="1" s="1"/>
  <c r="DJ30" i="1"/>
  <c r="ES30" i="1" l="1"/>
  <c r="ER30" i="1"/>
  <c r="DI4" i="1"/>
  <c r="DI13" i="1" s="1"/>
  <c r="DJ4" i="1" s="1"/>
  <c r="DK30" i="1"/>
  <c r="HH20" i="1" l="1"/>
  <c r="HI20" i="1" s="1"/>
  <c r="HJ20" i="1" s="1"/>
  <c r="HK20" i="1" s="1"/>
  <c r="HL20" i="1" s="1"/>
  <c r="HM20" i="1" s="1"/>
  <c r="HN20" i="1" s="1"/>
  <c r="HO20" i="1" s="1"/>
  <c r="HP20" i="1" s="1"/>
  <c r="HQ20" i="1" s="1"/>
  <c r="HR20" i="1" s="1"/>
  <c r="HS20" i="1" s="1"/>
  <c r="HU20" i="1" s="1"/>
  <c r="HV20" i="1" s="1"/>
  <c r="HW20" i="1" s="1"/>
  <c r="HX20" i="1" s="1"/>
  <c r="HY20" i="1" s="1"/>
  <c r="HZ20" i="1" s="1"/>
  <c r="IA20" i="1" s="1"/>
  <c r="IB20" i="1" s="1"/>
  <c r="IC20" i="1" s="1"/>
  <c r="ID20" i="1" s="1"/>
  <c r="IE20" i="1" s="1"/>
  <c r="IF20" i="1" s="1"/>
  <c r="IH20" i="1" s="1"/>
  <c r="II20" i="1" s="1"/>
  <c r="IJ20" i="1" s="1"/>
  <c r="IK20" i="1" s="1"/>
  <c r="IL20" i="1" s="1"/>
  <c r="IM20" i="1" s="1"/>
  <c r="IN20" i="1" s="1"/>
  <c r="IO20" i="1" s="1"/>
  <c r="IP20" i="1" s="1"/>
  <c r="IQ20" i="1" s="1"/>
  <c r="IR20" i="1" s="1"/>
  <c r="IS20" i="1" s="1"/>
  <c r="IU20" i="1" s="1"/>
  <c r="IV20" i="1" s="1"/>
  <c r="IW20" i="1" s="1"/>
  <c r="IX20" i="1" s="1"/>
  <c r="IY20" i="1" s="1"/>
  <c r="IZ20" i="1" s="1"/>
  <c r="JA20" i="1" s="1"/>
  <c r="JB20" i="1" s="1"/>
  <c r="JC20" i="1" s="1"/>
  <c r="JD20" i="1" s="1"/>
  <c r="JE20" i="1" s="1"/>
  <c r="JF20" i="1" s="1"/>
  <c r="JH20" i="1" s="1"/>
  <c r="JI20" i="1" s="1"/>
  <c r="JJ20" i="1" s="1"/>
  <c r="JK20" i="1" s="1"/>
  <c r="JL20" i="1" s="1"/>
  <c r="JM20" i="1" s="1"/>
  <c r="JN20" i="1" s="1"/>
  <c r="JO20" i="1" s="1"/>
  <c r="JP20" i="1" s="1"/>
  <c r="JQ20" i="1" s="1"/>
  <c r="JR20" i="1" s="1"/>
  <c r="JS20" i="1" s="1"/>
  <c r="JU20" i="1" s="1"/>
  <c r="JV20" i="1" s="1"/>
  <c r="JW20" i="1" s="1"/>
  <c r="JX20" i="1" s="1"/>
  <c r="JY20" i="1" s="1"/>
  <c r="JZ20" i="1" s="1"/>
  <c r="KA20" i="1" s="1"/>
  <c r="KB20" i="1" s="1"/>
  <c r="KC20" i="1" s="1"/>
  <c r="KD20" i="1" s="1"/>
  <c r="KE20" i="1" s="1"/>
  <c r="KF20" i="1" s="1"/>
  <c r="KH20" i="1" s="1"/>
  <c r="KI20" i="1" s="1"/>
  <c r="KJ20" i="1" s="1"/>
  <c r="KK20" i="1" s="1"/>
  <c r="KL20" i="1" s="1"/>
  <c r="KM20" i="1" s="1"/>
  <c r="KN20" i="1" s="1"/>
  <c r="KO20" i="1" s="1"/>
  <c r="KP20" i="1" s="1"/>
  <c r="KQ20" i="1" s="1"/>
  <c r="KR20" i="1" s="1"/>
  <c r="KS20" i="1" s="1"/>
  <c r="EU30" i="1"/>
  <c r="DJ13" i="1"/>
  <c r="DK4" i="1" s="1"/>
  <c r="DK13" i="1" s="1"/>
  <c r="DL4" i="1" s="1"/>
  <c r="DL13" i="1" s="1"/>
  <c r="DM4" i="1" s="1"/>
  <c r="DM13" i="1" s="1"/>
  <c r="DN4" i="1" s="1"/>
  <c r="DL30" i="1"/>
  <c r="DN13" i="1" l="1"/>
  <c r="DO4" i="1" s="1"/>
  <c r="DO13" i="1" s="1"/>
  <c r="DM30" i="1"/>
  <c r="DP4" i="1" l="1"/>
  <c r="DP13" i="1" s="1"/>
  <c r="DQ4" i="1" s="1"/>
  <c r="DQ13" i="1" s="1"/>
  <c r="DR4" i="1" s="1"/>
  <c r="DR13" i="1" s="1"/>
  <c r="DS4" i="1" s="1"/>
  <c r="DS13" i="1" s="1"/>
  <c r="DT4" i="1" s="1"/>
  <c r="DN30" i="1"/>
  <c r="DT13" i="1" l="1"/>
  <c r="DU4" i="1" s="1"/>
  <c r="DO30" i="1"/>
  <c r="DU13" i="1" l="1"/>
  <c r="DV4" i="1" s="1"/>
  <c r="DV13" i="1" s="1"/>
  <c r="DW4" i="1" s="1"/>
  <c r="DW13" i="1" s="1"/>
  <c r="DX4" i="1" s="1"/>
  <c r="DX13" i="1" s="1"/>
  <c r="DP30" i="1"/>
  <c r="DY4" i="1" l="1"/>
  <c r="DY13" i="1" s="1"/>
  <c r="FA22" i="1"/>
  <c r="DQ30" i="1"/>
  <c r="DZ4" i="1" l="1"/>
  <c r="FB22" i="1"/>
  <c r="FB30" i="1" s="1"/>
  <c r="DR30" i="1"/>
  <c r="DZ13" i="1" l="1"/>
  <c r="EA4" i="1" s="1"/>
  <c r="EA13" i="1" s="1"/>
  <c r="EB4" i="1" s="1"/>
  <c r="FC22" i="1"/>
  <c r="DS30" i="1"/>
  <c r="EB13" i="1" l="1"/>
  <c r="EC4" i="1" s="1"/>
  <c r="FD22" i="1"/>
  <c r="DT30" i="1"/>
  <c r="EC13" i="1" l="1"/>
  <c r="ED4" i="1" s="1"/>
  <c r="ED13" i="1" s="1"/>
  <c r="EE4" i="1" s="1"/>
  <c r="FE22" i="1"/>
  <c r="EF30" i="1"/>
  <c r="FF22" i="1" l="1"/>
  <c r="DV30" i="1"/>
  <c r="EE13" i="1" l="1"/>
  <c r="EF4" i="1" s="1"/>
  <c r="FH22" i="1"/>
  <c r="DW30" i="1"/>
  <c r="EV30" i="1"/>
  <c r="EF13" i="1" l="1"/>
  <c r="EG4" i="1" s="1"/>
  <c r="GU21" i="1"/>
  <c r="GV21" i="1" s="1"/>
  <c r="GW21" i="1" s="1"/>
  <c r="GX21" i="1" s="1"/>
  <c r="GY21" i="1" s="1"/>
  <c r="GZ21" i="1" s="1"/>
  <c r="HA21" i="1" s="1"/>
  <c r="HB21" i="1" s="1"/>
  <c r="HC21" i="1" s="1"/>
  <c r="HD21" i="1" s="1"/>
  <c r="HE21" i="1" s="1"/>
  <c r="HF21" i="1" s="1"/>
  <c r="HH21" i="1" s="1"/>
  <c r="HI21" i="1" s="1"/>
  <c r="HJ21" i="1" s="1"/>
  <c r="HK21" i="1" s="1"/>
  <c r="HL21" i="1" s="1"/>
  <c r="HM21" i="1" s="1"/>
  <c r="HN21" i="1" s="1"/>
  <c r="HO21" i="1" s="1"/>
  <c r="HP21" i="1" s="1"/>
  <c r="HQ21" i="1" s="1"/>
  <c r="HR21" i="1" s="1"/>
  <c r="HS21" i="1" s="1"/>
  <c r="HU21" i="1" s="1"/>
  <c r="HV21" i="1" s="1"/>
  <c r="HW21" i="1" s="1"/>
  <c r="HX21" i="1" s="1"/>
  <c r="HY21" i="1" s="1"/>
  <c r="HZ21" i="1" s="1"/>
  <c r="IA21" i="1" s="1"/>
  <c r="IB21" i="1" s="1"/>
  <c r="IC21" i="1" s="1"/>
  <c r="ID21" i="1" s="1"/>
  <c r="IE21" i="1" s="1"/>
  <c r="IF21" i="1" s="1"/>
  <c r="IH21" i="1" s="1"/>
  <c r="II21" i="1" s="1"/>
  <c r="IJ21" i="1" s="1"/>
  <c r="IK21" i="1" s="1"/>
  <c r="IL21" i="1" s="1"/>
  <c r="IM21" i="1" s="1"/>
  <c r="IN21" i="1" s="1"/>
  <c r="IO21" i="1" s="1"/>
  <c r="IP21" i="1" s="1"/>
  <c r="IQ21" i="1" s="1"/>
  <c r="IR21" i="1" s="1"/>
  <c r="IS21" i="1" s="1"/>
  <c r="IU21" i="1" s="1"/>
  <c r="IV21" i="1" s="1"/>
  <c r="IW21" i="1" s="1"/>
  <c r="IX21" i="1" s="1"/>
  <c r="IY21" i="1" s="1"/>
  <c r="IZ21" i="1" s="1"/>
  <c r="JA21" i="1" s="1"/>
  <c r="JB21" i="1" s="1"/>
  <c r="JC21" i="1" s="1"/>
  <c r="JD21" i="1" s="1"/>
  <c r="JE21" i="1" s="1"/>
  <c r="JF21" i="1" s="1"/>
  <c r="JH21" i="1" s="1"/>
  <c r="JI21" i="1" s="1"/>
  <c r="JJ21" i="1" s="1"/>
  <c r="JK21" i="1" s="1"/>
  <c r="JL21" i="1" s="1"/>
  <c r="JM21" i="1" s="1"/>
  <c r="JN21" i="1" s="1"/>
  <c r="JO21" i="1" s="1"/>
  <c r="JP21" i="1" s="1"/>
  <c r="JQ21" i="1" s="1"/>
  <c r="JR21" i="1" s="1"/>
  <c r="JS21" i="1" s="1"/>
  <c r="JU21" i="1" s="1"/>
  <c r="JV21" i="1" s="1"/>
  <c r="JW21" i="1" s="1"/>
  <c r="JX21" i="1" s="1"/>
  <c r="JY21" i="1" s="1"/>
  <c r="JZ21" i="1" s="1"/>
  <c r="KA21" i="1" s="1"/>
  <c r="KB21" i="1" s="1"/>
  <c r="KC21" i="1" s="1"/>
  <c r="KD21" i="1" s="1"/>
  <c r="KE21" i="1" s="1"/>
  <c r="KF21" i="1" s="1"/>
  <c r="KH21" i="1" s="1"/>
  <c r="KI21" i="1" s="1"/>
  <c r="KJ21" i="1" s="1"/>
  <c r="KK21" i="1" s="1"/>
  <c r="KL21" i="1" s="1"/>
  <c r="KM21" i="1" s="1"/>
  <c r="KN21" i="1" s="1"/>
  <c r="KO21" i="1" s="1"/>
  <c r="KP21" i="1" s="1"/>
  <c r="KQ21" i="1" s="1"/>
  <c r="KR21" i="1" s="1"/>
  <c r="KS21" i="1" s="1"/>
  <c r="FI22" i="1"/>
  <c r="DX30" i="1"/>
  <c r="EW30" i="1"/>
  <c r="EG13" i="1" l="1"/>
  <c r="EH4" i="1" s="1"/>
  <c r="FJ22" i="1"/>
  <c r="DY30" i="1"/>
  <c r="EX30" i="1"/>
  <c r="EH13" i="1" l="1"/>
  <c r="EI4" i="1" s="1"/>
  <c r="FK22" i="1"/>
  <c r="DZ30" i="1"/>
  <c r="EY30" i="1"/>
  <c r="EI13" i="1" l="1"/>
  <c r="EJ4" i="1" s="1"/>
  <c r="EJ13" i="1" s="1"/>
  <c r="EK4" i="1" s="1"/>
  <c r="EK13" i="1" s="1"/>
  <c r="EL4" i="1" s="1"/>
  <c r="EL13" i="1" s="1"/>
  <c r="EM4" i="1" s="1"/>
  <c r="EM13" i="1" s="1"/>
  <c r="EN4" i="1" s="1"/>
  <c r="EN13" i="1" s="1"/>
  <c r="EO4" i="1" s="1"/>
  <c r="EO13" i="1" s="1"/>
  <c r="EP4" i="1" s="1"/>
  <c r="EP13" i="1" s="1"/>
  <c r="EQ4" i="1" s="1"/>
  <c r="EQ13" i="1" s="1"/>
  <c r="FL22" i="1"/>
  <c r="EA30" i="1"/>
  <c r="EZ30" i="1"/>
  <c r="ER4" i="1" l="1"/>
  <c r="ER13" i="1" s="1"/>
  <c r="ES4" i="1" s="1"/>
  <c r="ES13" i="1" s="1"/>
  <c r="EQ60" i="1"/>
  <c r="FM22" i="1"/>
  <c r="EB30" i="1"/>
  <c r="FA30" i="1"/>
  <c r="EU4" i="1" l="1"/>
  <c r="EU13" i="1" s="1"/>
  <c r="EU59" i="1" s="1"/>
  <c r="FN22" i="1"/>
  <c r="EV4" i="1" l="1"/>
  <c r="EV13" i="1" s="1"/>
  <c r="EV59" i="1" s="1"/>
  <c r="FO22" i="1"/>
  <c r="ED30" i="1"/>
  <c r="FC30" i="1"/>
  <c r="EW4" i="1" l="1"/>
  <c r="EW13" i="1" s="1"/>
  <c r="EW59" i="1" s="1"/>
  <c r="FP22" i="1"/>
  <c r="FP30" i="1" s="1"/>
  <c r="EE30" i="1"/>
  <c r="FD30" i="1"/>
  <c r="EX4" i="1" l="1"/>
  <c r="EX13" i="1" s="1"/>
  <c r="EX59" i="1" s="1"/>
  <c r="FQ22" i="1"/>
  <c r="EG30" i="1"/>
  <c r="FE30" i="1"/>
  <c r="EY4" i="1" l="1"/>
  <c r="EY13" i="1" s="1"/>
  <c r="EY59" i="1" s="1"/>
  <c r="FR22" i="1"/>
  <c r="FF30" i="1"/>
  <c r="EZ4" i="1" l="1"/>
  <c r="EZ59" i="1" s="1"/>
  <c r="FS22" i="1"/>
  <c r="FH30" i="1"/>
  <c r="FA4" i="1" l="1"/>
  <c r="FA13" i="1" s="1"/>
  <c r="FA59" i="1" s="1"/>
  <c r="FU22" i="1"/>
  <c r="FI30" i="1"/>
  <c r="FB4" i="1" l="1"/>
  <c r="FB13" i="1" s="1"/>
  <c r="FB59" i="1" s="1"/>
  <c r="FV22" i="1"/>
  <c r="FJ30" i="1"/>
  <c r="FC4" i="1" l="1"/>
  <c r="FC13" i="1" s="1"/>
  <c r="FC59" i="1" s="1"/>
  <c r="FW22" i="1"/>
  <c r="FK30" i="1"/>
  <c r="FD4" i="1" l="1"/>
  <c r="FD13" i="1" s="1"/>
  <c r="FD59" i="1" s="1"/>
  <c r="FX22" i="1"/>
  <c r="FL30" i="1"/>
  <c r="FE4" i="1" l="1"/>
  <c r="FE13" i="1" s="1"/>
  <c r="FE59" i="1" s="1"/>
  <c r="FY22" i="1"/>
  <c r="FM30" i="1"/>
  <c r="FF4" i="1" l="1"/>
  <c r="FZ22" i="1"/>
  <c r="FN30" i="1"/>
  <c r="FF13" i="1" l="1"/>
  <c r="FF59" i="1" s="1"/>
  <c r="GA22" i="1"/>
  <c r="FO30" i="1"/>
  <c r="FH4" i="1" l="1"/>
  <c r="FH13" i="1" s="1"/>
  <c r="FH59" i="1" s="1"/>
  <c r="GB22" i="1"/>
  <c r="FI4" i="1" l="1"/>
  <c r="FI13" i="1" s="1"/>
  <c r="FI59" i="1" s="1"/>
  <c r="GC22" i="1"/>
  <c r="FQ30" i="1"/>
  <c r="FJ4" i="1" l="1"/>
  <c r="FJ13" i="1" s="1"/>
  <c r="FJ59" i="1" s="1"/>
  <c r="GD22" i="1"/>
  <c r="FR30" i="1"/>
  <c r="FK4" i="1" l="1"/>
  <c r="FK13" i="1" s="1"/>
  <c r="FK59" i="1" s="1"/>
  <c r="GE22" i="1"/>
  <c r="FS30" i="1"/>
  <c r="FL4" i="1" l="1"/>
  <c r="FL13" i="1" s="1"/>
  <c r="FL59" i="1" s="1"/>
  <c r="GF22" i="1"/>
  <c r="FM4" i="1" l="1"/>
  <c r="FM13" i="1" s="1"/>
  <c r="FM59" i="1" s="1"/>
  <c r="GH22" i="1"/>
  <c r="FN4" i="1" l="1"/>
  <c r="FN13" i="1" s="1"/>
  <c r="FN59" i="1" s="1"/>
  <c r="GI22" i="1"/>
  <c r="FO4" i="1" l="1"/>
  <c r="FO13" i="1" s="1"/>
  <c r="FO59" i="1" s="1"/>
  <c r="GJ22" i="1"/>
  <c r="FP4" i="1" l="1"/>
  <c r="FP13" i="1" s="1"/>
  <c r="FP59" i="1" s="1"/>
  <c r="GK22" i="1"/>
  <c r="FQ4" i="1" l="1"/>
  <c r="FQ13" i="1" s="1"/>
  <c r="FQ59" i="1" s="1"/>
  <c r="GL22" i="1"/>
  <c r="FR4" i="1" l="1"/>
  <c r="FR13" i="1" s="1"/>
  <c r="FR59" i="1" s="1"/>
  <c r="GM22" i="1"/>
  <c r="FS4" i="1" l="1"/>
  <c r="FS13" i="1" s="1"/>
  <c r="FS59" i="1" s="1"/>
  <c r="GN22" i="1"/>
  <c r="FU4" i="1" l="1"/>
  <c r="FU13" i="1" s="1"/>
  <c r="FV4" i="1" s="1"/>
  <c r="FV13" i="1" s="1"/>
  <c r="FW4" i="1" s="1"/>
  <c r="FW13" i="1" s="1"/>
  <c r="FX4" i="1" s="1"/>
  <c r="FX13" i="1" s="1"/>
  <c r="FY4" i="1" s="1"/>
  <c r="FY13" i="1" s="1"/>
  <c r="FZ4" i="1" s="1"/>
  <c r="FZ13" i="1" s="1"/>
  <c r="GA4" i="1" s="1"/>
  <c r="GA13" i="1" s="1"/>
  <c r="GB4" i="1" s="1"/>
  <c r="GB13" i="1" s="1"/>
  <c r="GC4" i="1" s="1"/>
  <c r="GC13" i="1" s="1"/>
  <c r="GD4" i="1" s="1"/>
  <c r="GD13" i="1" s="1"/>
  <c r="GE4" i="1" s="1"/>
  <c r="GE13" i="1" s="1"/>
  <c r="GF4" i="1" s="1"/>
  <c r="GF13" i="1" s="1"/>
  <c r="GH4" i="1" s="1"/>
  <c r="GH13" i="1" s="1"/>
  <c r="GI4" i="1" s="1"/>
  <c r="GI13" i="1" s="1"/>
  <c r="GJ4" i="1" s="1"/>
  <c r="GJ13" i="1" s="1"/>
  <c r="GK4" i="1" s="1"/>
  <c r="GK13" i="1" s="1"/>
  <c r="GL4" i="1" s="1"/>
  <c r="GL13" i="1" s="1"/>
  <c r="GM4" i="1" s="1"/>
  <c r="GM13" i="1" s="1"/>
  <c r="GN4" i="1" s="1"/>
  <c r="GN13" i="1" s="1"/>
  <c r="GO4" i="1" s="1"/>
  <c r="GO13" i="1" s="1"/>
  <c r="GP4" i="1" s="1"/>
  <c r="GP13" i="1" s="1"/>
  <c r="GQ4" i="1" s="1"/>
  <c r="GQ13" i="1" s="1"/>
  <c r="GR4" i="1" s="1"/>
  <c r="GR13" i="1" s="1"/>
  <c r="GS4" i="1" s="1"/>
  <c r="GS13" i="1" s="1"/>
  <c r="GU4" i="1" s="1"/>
  <c r="GV4" i="1" s="1"/>
  <c r="GW4" i="1" s="1"/>
  <c r="GX4" i="1" s="1"/>
  <c r="GY4" i="1" s="1"/>
  <c r="GZ4" i="1" s="1"/>
  <c r="HA4" i="1" s="1"/>
  <c r="HB4" i="1" s="1"/>
  <c r="HC4" i="1" s="1"/>
  <c r="HD4" i="1" s="1"/>
  <c r="HE4" i="1" s="1"/>
  <c r="HF4" i="1" s="1"/>
  <c r="HH4" i="1" s="1"/>
  <c r="HI4" i="1" s="1"/>
  <c r="HJ4" i="1" s="1"/>
  <c r="HK4" i="1" s="1"/>
  <c r="HL4" i="1" s="1"/>
  <c r="HM4" i="1" s="1"/>
  <c r="HN4" i="1" s="1"/>
  <c r="HO4" i="1" s="1"/>
  <c r="HP4" i="1" s="1"/>
  <c r="HQ4" i="1" s="1"/>
  <c r="HR4" i="1" s="1"/>
  <c r="HS4" i="1" s="1"/>
  <c r="HU4" i="1" s="1"/>
  <c r="HV4" i="1" s="1"/>
  <c r="HW4" i="1" s="1"/>
  <c r="HX4" i="1" s="1"/>
  <c r="HY4" i="1" s="1"/>
  <c r="HZ4" i="1" s="1"/>
  <c r="IA4" i="1" s="1"/>
  <c r="IB4" i="1" s="1"/>
  <c r="IC4" i="1" s="1"/>
  <c r="ID4" i="1" s="1"/>
  <c r="IE4" i="1" s="1"/>
  <c r="IF4" i="1" s="1"/>
  <c r="IH4" i="1" s="1"/>
  <c r="II4" i="1" s="1"/>
  <c r="IJ4" i="1" s="1"/>
  <c r="IK4" i="1" s="1"/>
  <c r="IL4" i="1" s="1"/>
  <c r="IM4" i="1" s="1"/>
  <c r="IN4" i="1" s="1"/>
  <c r="IO4" i="1" s="1"/>
  <c r="IP4" i="1" s="1"/>
  <c r="IQ4" i="1" s="1"/>
  <c r="IR4" i="1" s="1"/>
  <c r="IS4" i="1" s="1"/>
  <c r="IU4" i="1" s="1"/>
  <c r="IV4" i="1" s="1"/>
  <c r="IW4" i="1" s="1"/>
  <c r="IX4" i="1" s="1"/>
  <c r="IY4" i="1" s="1"/>
  <c r="IZ4" i="1" s="1"/>
  <c r="JA4" i="1" s="1"/>
  <c r="JB4" i="1" s="1"/>
  <c r="JC4" i="1" s="1"/>
  <c r="JD4" i="1" s="1"/>
  <c r="JE4" i="1" s="1"/>
  <c r="JF4" i="1" s="1"/>
  <c r="JH4" i="1" s="1"/>
  <c r="JI4" i="1" s="1"/>
  <c r="JJ4" i="1" s="1"/>
  <c r="JK4" i="1" s="1"/>
  <c r="JL4" i="1" s="1"/>
  <c r="JM4" i="1" s="1"/>
  <c r="JN4" i="1" s="1"/>
  <c r="JO4" i="1" s="1"/>
  <c r="JP4" i="1" s="1"/>
  <c r="JQ4" i="1" s="1"/>
  <c r="JR4" i="1" s="1"/>
  <c r="JS4" i="1" s="1"/>
  <c r="JU4" i="1" s="1"/>
  <c r="JV4" i="1" s="1"/>
  <c r="JW4" i="1" s="1"/>
  <c r="JX4" i="1" s="1"/>
  <c r="JY4" i="1" s="1"/>
  <c r="JZ4" i="1" s="1"/>
  <c r="KA4" i="1" s="1"/>
  <c r="KB4" i="1" s="1"/>
  <c r="KC4" i="1" s="1"/>
  <c r="KD4" i="1" s="1"/>
  <c r="KE4" i="1" s="1"/>
  <c r="KF4" i="1" s="1"/>
  <c r="KH4" i="1" s="1"/>
  <c r="KI4" i="1" s="1"/>
  <c r="KJ4" i="1" s="1"/>
  <c r="KK4" i="1" s="1"/>
  <c r="KL4" i="1" s="1"/>
  <c r="KM4" i="1" s="1"/>
  <c r="KN4" i="1" s="1"/>
  <c r="KO4" i="1" s="1"/>
  <c r="KP4" i="1" s="1"/>
  <c r="KQ4" i="1" s="1"/>
  <c r="KR4" i="1" s="1"/>
  <c r="KS4" i="1" s="1"/>
  <c r="GO22" i="1"/>
  <c r="FU30" i="1" l="1"/>
  <c r="FU59" i="1" s="1"/>
  <c r="GP22" i="1"/>
  <c r="FV30" i="1" l="1"/>
  <c r="FV59" i="1" s="1"/>
  <c r="GQ22" i="1"/>
  <c r="FW30" i="1" l="1"/>
  <c r="FW59" i="1" s="1"/>
  <c r="GR22" i="1"/>
  <c r="FX30" i="1" l="1"/>
  <c r="FX59" i="1" s="1"/>
  <c r="GS22" i="1"/>
  <c r="FY30" i="1" l="1"/>
  <c r="FY59" i="1" s="1"/>
  <c r="GU22" i="1"/>
  <c r="GV22" i="1" s="1"/>
  <c r="GW22" i="1" s="1"/>
  <c r="GX22" i="1" s="1"/>
  <c r="GY22" i="1" s="1"/>
  <c r="GZ22" i="1" s="1"/>
  <c r="HA22" i="1" s="1"/>
  <c r="HB22" i="1" s="1"/>
  <c r="HC22" i="1" s="1"/>
  <c r="HD22" i="1" s="1"/>
  <c r="HE22" i="1" s="1"/>
  <c r="HF22" i="1" s="1"/>
  <c r="HH22" i="1" s="1"/>
  <c r="HI22" i="1" s="1"/>
  <c r="HJ22" i="1" s="1"/>
  <c r="HK22" i="1" s="1"/>
  <c r="HL22" i="1" s="1"/>
  <c r="HM22" i="1" s="1"/>
  <c r="HN22" i="1" s="1"/>
  <c r="HO22" i="1" s="1"/>
  <c r="HP22" i="1" s="1"/>
  <c r="HQ22" i="1" s="1"/>
  <c r="HR22" i="1" s="1"/>
  <c r="HS22" i="1" s="1"/>
  <c r="HU22" i="1" s="1"/>
  <c r="HV22" i="1" s="1"/>
  <c r="HW22" i="1" s="1"/>
  <c r="HX22" i="1" s="1"/>
  <c r="HY22" i="1" s="1"/>
  <c r="HZ22" i="1" s="1"/>
  <c r="IA22" i="1" s="1"/>
  <c r="IB22" i="1" s="1"/>
  <c r="IC22" i="1" s="1"/>
  <c r="ID22" i="1" s="1"/>
  <c r="IE22" i="1" s="1"/>
  <c r="IF22" i="1" s="1"/>
  <c r="IH22" i="1" s="1"/>
  <c r="II22" i="1" s="1"/>
  <c r="IJ22" i="1" s="1"/>
  <c r="IK22" i="1" s="1"/>
  <c r="IL22" i="1" s="1"/>
  <c r="IM22" i="1" s="1"/>
  <c r="IN22" i="1" s="1"/>
  <c r="IO22" i="1" s="1"/>
  <c r="IP22" i="1" s="1"/>
  <c r="IQ22" i="1" s="1"/>
  <c r="IR22" i="1" s="1"/>
  <c r="IS22" i="1" s="1"/>
  <c r="IU22" i="1" s="1"/>
  <c r="IV22" i="1" s="1"/>
  <c r="IW22" i="1" s="1"/>
  <c r="IX22" i="1" s="1"/>
  <c r="IY22" i="1" s="1"/>
  <c r="IZ22" i="1" s="1"/>
  <c r="JA22" i="1" s="1"/>
  <c r="JB22" i="1" s="1"/>
  <c r="JC22" i="1" s="1"/>
  <c r="JD22" i="1" s="1"/>
  <c r="JE22" i="1" s="1"/>
  <c r="JF22" i="1" s="1"/>
  <c r="JH22" i="1" s="1"/>
  <c r="JI22" i="1" s="1"/>
  <c r="JJ22" i="1" s="1"/>
  <c r="JK22" i="1" s="1"/>
  <c r="JL22" i="1" s="1"/>
  <c r="JM22" i="1" s="1"/>
  <c r="JN22" i="1" s="1"/>
  <c r="JO22" i="1" s="1"/>
  <c r="JP22" i="1" s="1"/>
  <c r="JQ22" i="1" s="1"/>
  <c r="JR22" i="1" s="1"/>
  <c r="JS22" i="1" s="1"/>
  <c r="JU22" i="1" s="1"/>
  <c r="JV22" i="1" s="1"/>
  <c r="JW22" i="1" s="1"/>
  <c r="JX22" i="1" s="1"/>
  <c r="JY22" i="1" s="1"/>
  <c r="JZ22" i="1" s="1"/>
  <c r="KA22" i="1" s="1"/>
  <c r="KB22" i="1" s="1"/>
  <c r="KC22" i="1" s="1"/>
  <c r="KD22" i="1" s="1"/>
  <c r="KE22" i="1" s="1"/>
  <c r="KF22" i="1" s="1"/>
  <c r="KH22" i="1" s="1"/>
  <c r="KI22" i="1" s="1"/>
  <c r="KJ22" i="1" s="1"/>
  <c r="KK22" i="1" s="1"/>
  <c r="KL22" i="1" s="1"/>
  <c r="KM22" i="1" s="1"/>
  <c r="KN22" i="1" s="1"/>
  <c r="KO22" i="1" s="1"/>
  <c r="KP22" i="1" s="1"/>
  <c r="KQ22" i="1" s="1"/>
  <c r="KR22" i="1" s="1"/>
  <c r="KS22" i="1" s="1"/>
  <c r="FZ30" i="1" l="1"/>
  <c r="FZ59" i="1" s="1"/>
  <c r="GA30" i="1" l="1"/>
  <c r="GA59" i="1" s="1"/>
  <c r="GB30" i="1" l="1"/>
  <c r="GB59" i="1" s="1"/>
  <c r="GC30" i="1" l="1"/>
  <c r="GC59" i="1" s="1"/>
  <c r="GD30" i="1" l="1"/>
  <c r="GD59" i="1" s="1"/>
  <c r="GE30" i="1" l="1"/>
  <c r="GE59" i="1" s="1"/>
  <c r="GF30" i="1" l="1"/>
  <c r="GF59" i="1" s="1"/>
  <c r="GH30" i="1" l="1"/>
  <c r="GH59" i="1" s="1"/>
  <c r="GI30" i="1" l="1"/>
  <c r="GI59" i="1" s="1"/>
  <c r="GJ30" i="1" l="1"/>
  <c r="GJ59" i="1" s="1"/>
  <c r="GK30" i="1" l="1"/>
  <c r="GK59" i="1" s="1"/>
  <c r="GL30" i="1" l="1"/>
  <c r="GL59" i="1" s="1"/>
  <c r="GU30" i="1"/>
  <c r="GM30" i="1" l="1"/>
  <c r="GM59" i="1" s="1"/>
  <c r="GV30" i="1"/>
  <c r="GN30" i="1" l="1"/>
  <c r="GN59" i="1" s="1"/>
  <c r="GW30" i="1"/>
  <c r="GO30" i="1" l="1"/>
  <c r="GO59" i="1" s="1"/>
  <c r="GX30" i="1"/>
  <c r="GP30" i="1" l="1"/>
  <c r="GP59" i="1" s="1"/>
  <c r="GY30" i="1"/>
  <c r="GQ30" i="1" l="1"/>
  <c r="GQ59" i="1" s="1"/>
  <c r="GZ30" i="1"/>
  <c r="GR30" i="1" l="1"/>
  <c r="GR59" i="1" s="1"/>
  <c r="HA30" i="1"/>
  <c r="GS30" i="1" l="1"/>
  <c r="GS59" i="1" s="1"/>
  <c r="HB30" i="1"/>
  <c r="HC30" i="1" l="1"/>
  <c r="HD30" i="1" l="1"/>
  <c r="HE30" i="1" l="1"/>
  <c r="HF30" i="1" l="1"/>
  <c r="HH30" i="1" l="1"/>
  <c r="HI30" i="1" l="1"/>
  <c r="HJ30" i="1" l="1"/>
  <c r="HK30" i="1" l="1"/>
  <c r="HL30" i="1" l="1"/>
  <c r="HM30" i="1" l="1"/>
  <c r="HN30" i="1" l="1"/>
  <c r="HO30" i="1" l="1"/>
  <c r="HP30" i="1" l="1"/>
  <c r="HQ30" i="1" l="1"/>
  <c r="HR30" i="1" l="1"/>
  <c r="HS30" i="1" l="1"/>
  <c r="HU30" i="1" l="1"/>
  <c r="HV30" i="1" l="1"/>
  <c r="HW30" i="1" l="1"/>
  <c r="HX30" i="1" l="1"/>
  <c r="HY30" i="1" l="1"/>
  <c r="HZ30" i="1" l="1"/>
  <c r="IA30" i="1" l="1"/>
  <c r="IB30" i="1" l="1"/>
  <c r="IC30" i="1" l="1"/>
  <c r="ID30" i="1" l="1"/>
  <c r="IE30" i="1" l="1"/>
  <c r="IF30" i="1" l="1"/>
  <c r="IH30" i="1" l="1"/>
  <c r="II30" i="1" l="1"/>
  <c r="IJ30" i="1" l="1"/>
  <c r="IK30" i="1" l="1"/>
  <c r="IL30" i="1" l="1"/>
  <c r="IM30" i="1" l="1"/>
  <c r="IN30" i="1" l="1"/>
  <c r="IO30" i="1" l="1"/>
  <c r="IP30" i="1" l="1"/>
  <c r="IQ30" i="1" l="1"/>
  <c r="IR30" i="1" l="1"/>
  <c r="IS30" i="1" l="1"/>
  <c r="IU30" i="1" l="1"/>
  <c r="IV30" i="1" l="1"/>
  <c r="IW30" i="1" l="1"/>
  <c r="IX30" i="1" l="1"/>
  <c r="IY30" i="1" l="1"/>
  <c r="IZ30" i="1" l="1"/>
  <c r="JA30" i="1" l="1"/>
  <c r="JB30" i="1" l="1"/>
  <c r="JC30" i="1" l="1"/>
  <c r="JD30" i="1" l="1"/>
  <c r="JE30" i="1" l="1"/>
  <c r="JF30" i="1" l="1"/>
  <c r="JH30" i="1" l="1"/>
  <c r="JI30" i="1" l="1"/>
  <c r="JJ30" i="1" l="1"/>
  <c r="JK30" i="1" l="1"/>
  <c r="JL30" i="1" l="1"/>
  <c r="JM30" i="1" l="1"/>
  <c r="JN30" i="1" l="1"/>
  <c r="JO30" i="1" l="1"/>
  <c r="JP30" i="1" l="1"/>
  <c r="JQ30" i="1" l="1"/>
  <c r="JR30" i="1" l="1"/>
  <c r="JS30" i="1" l="1"/>
  <c r="AE22" i="1"/>
  <c r="AD179" i="1"/>
  <c r="AC179" i="1"/>
  <c r="AB179" i="1"/>
  <c r="Z179" i="1"/>
  <c r="Y179" i="1"/>
  <c r="X179" i="1"/>
  <c r="W179" i="1"/>
  <c r="V179" i="1"/>
  <c r="U179" i="1"/>
  <c r="T179" i="1"/>
  <c r="S179" i="1"/>
  <c r="R179" i="1"/>
  <c r="Q179" i="1"/>
  <c r="P179" i="1"/>
  <c r="O179" i="1"/>
  <c r="N179" i="1"/>
  <c r="M179" i="1"/>
  <c r="L179" i="1"/>
  <c r="K179" i="1"/>
  <c r="J179" i="1"/>
  <c r="I179" i="1"/>
  <c r="H179" i="1"/>
  <c r="G179" i="1"/>
  <c r="F179" i="1"/>
  <c r="E179" i="1"/>
  <c r="D179" i="1"/>
  <c r="C179" i="1"/>
  <c r="AD178" i="1"/>
  <c r="AC178" i="1"/>
  <c r="AB178" i="1"/>
  <c r="Z178" i="1"/>
  <c r="Y178" i="1"/>
  <c r="X178" i="1"/>
  <c r="W178" i="1"/>
  <c r="V178" i="1"/>
  <c r="U178" i="1"/>
  <c r="T178" i="1"/>
  <c r="S178" i="1"/>
  <c r="R178" i="1"/>
  <c r="Q178" i="1"/>
  <c r="P178" i="1"/>
  <c r="O178" i="1"/>
  <c r="N178" i="1"/>
  <c r="M178" i="1"/>
  <c r="L178" i="1"/>
  <c r="K178" i="1"/>
  <c r="J178" i="1"/>
  <c r="I178" i="1"/>
  <c r="H178" i="1"/>
  <c r="G178" i="1"/>
  <c r="F178" i="1"/>
  <c r="E178" i="1"/>
  <c r="D178" i="1"/>
  <c r="C178" i="1"/>
  <c r="AD177" i="1"/>
  <c r="AC177" i="1"/>
  <c r="AB177" i="1"/>
  <c r="Z177" i="1"/>
  <c r="Y177" i="1"/>
  <c r="X177" i="1"/>
  <c r="W177" i="1"/>
  <c r="V177" i="1"/>
  <c r="U177" i="1"/>
  <c r="T177" i="1"/>
  <c r="S177" i="1"/>
  <c r="R177" i="1"/>
  <c r="Q177" i="1"/>
  <c r="P177" i="1"/>
  <c r="O177" i="1"/>
  <c r="N177" i="1"/>
  <c r="M177" i="1"/>
  <c r="L177" i="1"/>
  <c r="K177" i="1"/>
  <c r="J177" i="1"/>
  <c r="I177" i="1"/>
  <c r="H177" i="1"/>
  <c r="G177" i="1"/>
  <c r="F177" i="1"/>
  <c r="E177" i="1"/>
  <c r="D177" i="1"/>
  <c r="C177" i="1"/>
  <c r="AD176" i="1"/>
  <c r="AC176" i="1"/>
  <c r="AB176" i="1"/>
  <c r="Z176" i="1"/>
  <c r="Y176" i="1"/>
  <c r="X176" i="1"/>
  <c r="W176" i="1"/>
  <c r="V176" i="1"/>
  <c r="U176" i="1"/>
  <c r="T176" i="1"/>
  <c r="S176" i="1"/>
  <c r="R176" i="1"/>
  <c r="Q176" i="1"/>
  <c r="P176" i="1"/>
  <c r="O176" i="1"/>
  <c r="N176" i="1"/>
  <c r="M176" i="1"/>
  <c r="L176" i="1"/>
  <c r="K176" i="1"/>
  <c r="J176" i="1"/>
  <c r="I176" i="1"/>
  <c r="H176" i="1"/>
  <c r="G176" i="1"/>
  <c r="F176" i="1"/>
  <c r="E176" i="1"/>
  <c r="D176" i="1"/>
  <c r="C176" i="1"/>
  <c r="AD175" i="1"/>
  <c r="AC175" i="1"/>
  <c r="AB175" i="1"/>
  <c r="Z175" i="1"/>
  <c r="Y175" i="1"/>
  <c r="X175" i="1"/>
  <c r="W175" i="1"/>
  <c r="V175" i="1"/>
  <c r="U175" i="1"/>
  <c r="T175" i="1"/>
  <c r="S175" i="1"/>
  <c r="R175" i="1"/>
  <c r="Q175" i="1"/>
  <c r="P175" i="1"/>
  <c r="O175" i="1"/>
  <c r="N175" i="1"/>
  <c r="M175" i="1"/>
  <c r="L175" i="1"/>
  <c r="K175" i="1"/>
  <c r="J175" i="1"/>
  <c r="I175" i="1"/>
  <c r="H175" i="1"/>
  <c r="G175" i="1"/>
  <c r="F175" i="1"/>
  <c r="E175" i="1"/>
  <c r="D175" i="1"/>
  <c r="C175" i="1"/>
  <c r="AD174" i="1"/>
  <c r="AC174" i="1"/>
  <c r="AB174" i="1"/>
  <c r="Z174" i="1"/>
  <c r="Y174" i="1"/>
  <c r="X174" i="1"/>
  <c r="W174" i="1"/>
  <c r="V174" i="1"/>
  <c r="U174" i="1"/>
  <c r="T174" i="1"/>
  <c r="S174" i="1"/>
  <c r="R174" i="1"/>
  <c r="Q174" i="1"/>
  <c r="P174" i="1"/>
  <c r="O174" i="1"/>
  <c r="N174" i="1"/>
  <c r="M174" i="1"/>
  <c r="L174" i="1"/>
  <c r="K174" i="1"/>
  <c r="J174" i="1"/>
  <c r="I174" i="1"/>
  <c r="H174" i="1"/>
  <c r="G174" i="1"/>
  <c r="F174" i="1"/>
  <c r="E174" i="1"/>
  <c r="D174" i="1"/>
  <c r="C174" i="1"/>
  <c r="AD173" i="1"/>
  <c r="AC173" i="1"/>
  <c r="AB173" i="1"/>
  <c r="Z173" i="1"/>
  <c r="Y173" i="1"/>
  <c r="X173" i="1"/>
  <c r="W173" i="1"/>
  <c r="V173" i="1"/>
  <c r="U173" i="1"/>
  <c r="T173" i="1"/>
  <c r="S173" i="1"/>
  <c r="R173" i="1"/>
  <c r="Q173" i="1"/>
  <c r="P173" i="1"/>
  <c r="O173" i="1"/>
  <c r="N173" i="1"/>
  <c r="M173" i="1"/>
  <c r="L173" i="1"/>
  <c r="K173" i="1"/>
  <c r="J173" i="1"/>
  <c r="I173" i="1"/>
  <c r="H173" i="1"/>
  <c r="G173" i="1"/>
  <c r="F173" i="1"/>
  <c r="E173" i="1"/>
  <c r="D173" i="1"/>
  <c r="C173" i="1"/>
  <c r="AD172" i="1"/>
  <c r="AC172" i="1"/>
  <c r="AB172" i="1"/>
  <c r="Z172" i="1"/>
  <c r="Y172" i="1"/>
  <c r="X172" i="1"/>
  <c r="W172" i="1"/>
  <c r="V172" i="1"/>
  <c r="U172" i="1"/>
  <c r="T172" i="1"/>
  <c r="S172" i="1"/>
  <c r="R172" i="1"/>
  <c r="Q172" i="1"/>
  <c r="P172" i="1"/>
  <c r="O172" i="1"/>
  <c r="N172" i="1"/>
  <c r="M172" i="1"/>
  <c r="L172" i="1"/>
  <c r="K172" i="1"/>
  <c r="J172" i="1"/>
  <c r="I172" i="1"/>
  <c r="H172" i="1"/>
  <c r="G172" i="1"/>
  <c r="F172" i="1"/>
  <c r="E172" i="1"/>
  <c r="D172" i="1"/>
  <c r="C172" i="1"/>
  <c r="AD171" i="1"/>
  <c r="AC171" i="1"/>
  <c r="AB171" i="1"/>
  <c r="Z171" i="1"/>
  <c r="Y171" i="1"/>
  <c r="X171" i="1"/>
  <c r="W171" i="1"/>
  <c r="V171" i="1"/>
  <c r="U171" i="1"/>
  <c r="T171" i="1"/>
  <c r="S171" i="1"/>
  <c r="R171" i="1"/>
  <c r="Q171" i="1"/>
  <c r="P171" i="1"/>
  <c r="O171" i="1"/>
  <c r="N171" i="1"/>
  <c r="M171" i="1"/>
  <c r="L171" i="1"/>
  <c r="K171" i="1"/>
  <c r="J171" i="1"/>
  <c r="I171" i="1"/>
  <c r="H171" i="1"/>
  <c r="G171" i="1"/>
  <c r="F171" i="1"/>
  <c r="E171" i="1"/>
  <c r="D171" i="1"/>
  <c r="C171" i="1"/>
  <c r="AD170" i="1"/>
  <c r="AC170" i="1"/>
  <c r="AB170" i="1"/>
  <c r="Z170" i="1"/>
  <c r="Y170" i="1"/>
  <c r="X170" i="1"/>
  <c r="W170" i="1"/>
  <c r="V170" i="1"/>
  <c r="U170" i="1"/>
  <c r="T170" i="1"/>
  <c r="S170" i="1"/>
  <c r="R170" i="1"/>
  <c r="Q170" i="1"/>
  <c r="P170" i="1"/>
  <c r="O170" i="1"/>
  <c r="N170" i="1"/>
  <c r="M170" i="1"/>
  <c r="L170" i="1"/>
  <c r="K170" i="1"/>
  <c r="J170" i="1"/>
  <c r="I170" i="1"/>
  <c r="H170" i="1"/>
  <c r="G170" i="1"/>
  <c r="F170" i="1"/>
  <c r="E170" i="1"/>
  <c r="D170" i="1"/>
  <c r="C170" i="1"/>
  <c r="AD169" i="1"/>
  <c r="AC169" i="1"/>
  <c r="AB169" i="1"/>
  <c r="Z169" i="1"/>
  <c r="Y169" i="1"/>
  <c r="X169" i="1"/>
  <c r="W169" i="1"/>
  <c r="V169" i="1"/>
  <c r="U169" i="1"/>
  <c r="T169" i="1"/>
  <c r="S169" i="1"/>
  <c r="R169" i="1"/>
  <c r="Q169" i="1"/>
  <c r="P169" i="1"/>
  <c r="O169" i="1"/>
  <c r="N169" i="1"/>
  <c r="M169" i="1"/>
  <c r="L169" i="1"/>
  <c r="K169" i="1"/>
  <c r="J169" i="1"/>
  <c r="I169" i="1"/>
  <c r="H169" i="1"/>
  <c r="G169" i="1"/>
  <c r="F169" i="1"/>
  <c r="E169" i="1"/>
  <c r="D169" i="1"/>
  <c r="C169" i="1"/>
  <c r="AD168" i="1"/>
  <c r="AC168" i="1"/>
  <c r="AB168" i="1"/>
  <c r="Z168" i="1"/>
  <c r="Y168" i="1"/>
  <c r="X168" i="1"/>
  <c r="W168" i="1"/>
  <c r="V168" i="1"/>
  <c r="U168" i="1"/>
  <c r="T168" i="1"/>
  <c r="S168" i="1"/>
  <c r="R168" i="1"/>
  <c r="Q168" i="1"/>
  <c r="P168" i="1"/>
  <c r="O168" i="1"/>
  <c r="N168" i="1"/>
  <c r="M168" i="1"/>
  <c r="L168" i="1"/>
  <c r="K168" i="1"/>
  <c r="J168" i="1"/>
  <c r="I168" i="1"/>
  <c r="H168" i="1"/>
  <c r="G168" i="1"/>
  <c r="F168" i="1"/>
  <c r="E168" i="1"/>
  <c r="D168" i="1"/>
  <c r="C168" i="1"/>
  <c r="AD167" i="1"/>
  <c r="AC167" i="1"/>
  <c r="AB167" i="1"/>
  <c r="Z167" i="1"/>
  <c r="Y167" i="1"/>
  <c r="X167" i="1"/>
  <c r="W167" i="1"/>
  <c r="V167" i="1"/>
  <c r="U167" i="1"/>
  <c r="T167" i="1"/>
  <c r="S167" i="1"/>
  <c r="R167" i="1"/>
  <c r="Q167" i="1"/>
  <c r="P167" i="1"/>
  <c r="O167" i="1"/>
  <c r="N167" i="1"/>
  <c r="M167" i="1"/>
  <c r="L167" i="1"/>
  <c r="K167" i="1"/>
  <c r="J167" i="1"/>
  <c r="I167" i="1"/>
  <c r="H167" i="1"/>
  <c r="G167" i="1"/>
  <c r="F167" i="1"/>
  <c r="E167" i="1"/>
  <c r="D167" i="1"/>
  <c r="C167" i="1"/>
  <c r="AD166" i="1"/>
  <c r="AC166" i="1"/>
  <c r="AB166" i="1"/>
  <c r="Z166" i="1"/>
  <c r="Y166" i="1"/>
  <c r="X166" i="1"/>
  <c r="W166" i="1"/>
  <c r="V166" i="1"/>
  <c r="U166" i="1"/>
  <c r="T166" i="1"/>
  <c r="S166" i="1"/>
  <c r="R166" i="1"/>
  <c r="Q166" i="1"/>
  <c r="P166" i="1"/>
  <c r="O166" i="1"/>
  <c r="N166" i="1"/>
  <c r="M166" i="1"/>
  <c r="L166" i="1"/>
  <c r="K166" i="1"/>
  <c r="J166" i="1"/>
  <c r="I166" i="1"/>
  <c r="H166" i="1"/>
  <c r="G166" i="1"/>
  <c r="F166" i="1"/>
  <c r="E166" i="1"/>
  <c r="D166" i="1"/>
  <c r="C166" i="1"/>
  <c r="AD165" i="1"/>
  <c r="AC165" i="1"/>
  <c r="AB165" i="1"/>
  <c r="Z165" i="1"/>
  <c r="Y165" i="1"/>
  <c r="X165" i="1"/>
  <c r="W165" i="1"/>
  <c r="V165" i="1"/>
  <c r="U165" i="1"/>
  <c r="T165" i="1"/>
  <c r="S165" i="1"/>
  <c r="R165" i="1"/>
  <c r="Q165" i="1"/>
  <c r="P165" i="1"/>
  <c r="O165" i="1"/>
  <c r="N165" i="1"/>
  <c r="M165" i="1"/>
  <c r="L165" i="1"/>
  <c r="K165" i="1"/>
  <c r="J165" i="1"/>
  <c r="I165" i="1"/>
  <c r="H165" i="1"/>
  <c r="G165" i="1"/>
  <c r="F165" i="1"/>
  <c r="E165" i="1"/>
  <c r="D165" i="1"/>
  <c r="C165" i="1"/>
  <c r="AD164" i="1"/>
  <c r="AC164" i="1"/>
  <c r="AB164" i="1"/>
  <c r="Z164" i="1"/>
  <c r="Y164" i="1"/>
  <c r="X164" i="1"/>
  <c r="W164" i="1"/>
  <c r="V164" i="1"/>
  <c r="U164" i="1"/>
  <c r="T164" i="1"/>
  <c r="S164" i="1"/>
  <c r="R164" i="1"/>
  <c r="Q164" i="1"/>
  <c r="P164" i="1"/>
  <c r="O164" i="1"/>
  <c r="N164" i="1"/>
  <c r="M164" i="1"/>
  <c r="L164" i="1"/>
  <c r="K164" i="1"/>
  <c r="J164" i="1"/>
  <c r="I164" i="1"/>
  <c r="H164" i="1"/>
  <c r="G164" i="1"/>
  <c r="F164" i="1"/>
  <c r="E164" i="1"/>
  <c r="D164" i="1"/>
  <c r="C164" i="1"/>
  <c r="AD163" i="1"/>
  <c r="AC163" i="1"/>
  <c r="AB163" i="1"/>
  <c r="Z163" i="1"/>
  <c r="Y163" i="1"/>
  <c r="X163" i="1"/>
  <c r="W163" i="1"/>
  <c r="V163" i="1"/>
  <c r="U163" i="1"/>
  <c r="T163" i="1"/>
  <c r="S163" i="1"/>
  <c r="R163" i="1"/>
  <c r="Q163" i="1"/>
  <c r="P163" i="1"/>
  <c r="O163" i="1"/>
  <c r="N163" i="1"/>
  <c r="M163" i="1"/>
  <c r="L163" i="1"/>
  <c r="K163" i="1"/>
  <c r="J163" i="1"/>
  <c r="I163" i="1"/>
  <c r="H163" i="1"/>
  <c r="G163" i="1"/>
  <c r="F163" i="1"/>
  <c r="E163" i="1"/>
  <c r="D163" i="1"/>
  <c r="C163" i="1"/>
  <c r="AD162" i="1"/>
  <c r="AC162" i="1"/>
  <c r="AB162" i="1"/>
  <c r="Z162" i="1"/>
  <c r="Y162" i="1"/>
  <c r="X162" i="1"/>
  <c r="W162" i="1"/>
  <c r="V162" i="1"/>
  <c r="U162" i="1"/>
  <c r="T162" i="1"/>
  <c r="S162" i="1"/>
  <c r="R162" i="1"/>
  <c r="Q162" i="1"/>
  <c r="P162" i="1"/>
  <c r="O162" i="1"/>
  <c r="N162" i="1"/>
  <c r="M162" i="1"/>
  <c r="L162" i="1"/>
  <c r="K162" i="1"/>
  <c r="J162" i="1"/>
  <c r="I162" i="1"/>
  <c r="H162" i="1"/>
  <c r="G162" i="1"/>
  <c r="F162" i="1"/>
  <c r="E162" i="1"/>
  <c r="D162" i="1"/>
  <c r="C162" i="1"/>
  <c r="AD161" i="1"/>
  <c r="AC161" i="1"/>
  <c r="AB161" i="1"/>
  <c r="Z161" i="1"/>
  <c r="Y161" i="1"/>
  <c r="X161" i="1"/>
  <c r="W161" i="1"/>
  <c r="V161" i="1"/>
  <c r="U161" i="1"/>
  <c r="T161" i="1"/>
  <c r="S161" i="1"/>
  <c r="R161" i="1"/>
  <c r="Q161" i="1"/>
  <c r="P161" i="1"/>
  <c r="O161" i="1"/>
  <c r="N161" i="1"/>
  <c r="M161" i="1"/>
  <c r="L161" i="1"/>
  <c r="K161" i="1"/>
  <c r="J161" i="1"/>
  <c r="I161" i="1"/>
  <c r="H161" i="1"/>
  <c r="G161" i="1"/>
  <c r="F161" i="1"/>
  <c r="E161" i="1"/>
  <c r="D161" i="1"/>
  <c r="C161" i="1"/>
  <c r="AD160" i="1"/>
  <c r="AC160" i="1"/>
  <c r="AB160" i="1"/>
  <c r="Z160" i="1"/>
  <c r="Y160" i="1"/>
  <c r="X160" i="1"/>
  <c r="W160" i="1"/>
  <c r="V160" i="1"/>
  <c r="U160" i="1"/>
  <c r="T160" i="1"/>
  <c r="S160" i="1"/>
  <c r="R160" i="1"/>
  <c r="Q160" i="1"/>
  <c r="P160" i="1"/>
  <c r="O160" i="1"/>
  <c r="N160" i="1"/>
  <c r="M160" i="1"/>
  <c r="L160" i="1"/>
  <c r="K160" i="1"/>
  <c r="J160" i="1"/>
  <c r="I160" i="1"/>
  <c r="H160" i="1"/>
  <c r="G160" i="1"/>
  <c r="F160" i="1"/>
  <c r="E160" i="1"/>
  <c r="D160" i="1"/>
  <c r="C160" i="1"/>
  <c r="AD159" i="1"/>
  <c r="AC159" i="1"/>
  <c r="AB159" i="1"/>
  <c r="Z159" i="1"/>
  <c r="Y159" i="1"/>
  <c r="X159" i="1"/>
  <c r="W159" i="1"/>
  <c r="V159" i="1"/>
  <c r="U159" i="1"/>
  <c r="T159" i="1"/>
  <c r="S159" i="1"/>
  <c r="R159" i="1"/>
  <c r="Q159" i="1"/>
  <c r="P159" i="1"/>
  <c r="O159" i="1"/>
  <c r="N159" i="1"/>
  <c r="M159" i="1"/>
  <c r="L159" i="1"/>
  <c r="K159" i="1"/>
  <c r="J159" i="1"/>
  <c r="I159" i="1"/>
  <c r="H159" i="1"/>
  <c r="G159" i="1"/>
  <c r="F159" i="1"/>
  <c r="E159" i="1"/>
  <c r="D159" i="1"/>
  <c r="C159" i="1"/>
  <c r="AD158" i="1"/>
  <c r="AC158" i="1"/>
  <c r="AB158" i="1"/>
  <c r="Z158" i="1"/>
  <c r="Y158" i="1"/>
  <c r="X158" i="1"/>
  <c r="W158" i="1"/>
  <c r="V158" i="1"/>
  <c r="U158" i="1"/>
  <c r="T158" i="1"/>
  <c r="S158" i="1"/>
  <c r="R158" i="1"/>
  <c r="Q158" i="1"/>
  <c r="P158" i="1"/>
  <c r="O158" i="1"/>
  <c r="N158" i="1"/>
  <c r="M158" i="1"/>
  <c r="L158" i="1"/>
  <c r="K158" i="1"/>
  <c r="J158" i="1"/>
  <c r="I158" i="1"/>
  <c r="H158" i="1"/>
  <c r="G158" i="1"/>
  <c r="F158" i="1"/>
  <c r="E158" i="1"/>
  <c r="D158" i="1"/>
  <c r="C158" i="1"/>
  <c r="AD157" i="1"/>
  <c r="AC157" i="1"/>
  <c r="AB157" i="1"/>
  <c r="Z157" i="1"/>
  <c r="Y157" i="1"/>
  <c r="X157" i="1"/>
  <c r="W157" i="1"/>
  <c r="V157" i="1"/>
  <c r="U157" i="1"/>
  <c r="T157" i="1"/>
  <c r="S157" i="1"/>
  <c r="R157" i="1"/>
  <c r="Q157" i="1"/>
  <c r="P157" i="1"/>
  <c r="O157" i="1"/>
  <c r="N157" i="1"/>
  <c r="M157" i="1"/>
  <c r="L157" i="1"/>
  <c r="K157" i="1"/>
  <c r="J157" i="1"/>
  <c r="I157" i="1"/>
  <c r="H157" i="1"/>
  <c r="G157" i="1"/>
  <c r="F157" i="1"/>
  <c r="E157" i="1"/>
  <c r="D157" i="1"/>
  <c r="C157" i="1"/>
  <c r="AD154" i="1"/>
  <c r="AD155" i="1" s="1"/>
  <c r="AD8" i="1" s="1"/>
  <c r="AC154" i="1"/>
  <c r="AC155" i="1" s="1"/>
  <c r="AC8" i="1" s="1"/>
  <c r="AB154" i="1"/>
  <c r="AB155" i="1" s="1"/>
  <c r="AB8" i="1" s="1"/>
  <c r="Z154" i="1"/>
  <c r="Z155" i="1" s="1"/>
  <c r="Y154" i="1"/>
  <c r="Y155" i="1" s="1"/>
  <c r="X154" i="1"/>
  <c r="X155" i="1" s="1"/>
  <c r="X8" i="1" s="1"/>
  <c r="W154" i="1"/>
  <c r="W155" i="1" s="1"/>
  <c r="W8" i="1" s="1"/>
  <c r="V154" i="1"/>
  <c r="V155" i="1" s="1"/>
  <c r="U154" i="1"/>
  <c r="U155" i="1" s="1"/>
  <c r="T154" i="1"/>
  <c r="T155" i="1" s="1"/>
  <c r="T8" i="1" s="1"/>
  <c r="S154" i="1"/>
  <c r="S155" i="1" s="1"/>
  <c r="R154" i="1"/>
  <c r="R155" i="1" s="1"/>
  <c r="Q154" i="1"/>
  <c r="Q155" i="1" s="1"/>
  <c r="Q8" i="1" s="1"/>
  <c r="P154" i="1"/>
  <c r="P155" i="1" s="1"/>
  <c r="O154" i="1"/>
  <c r="O155" i="1" s="1"/>
  <c r="N154" i="1"/>
  <c r="N155" i="1" s="1"/>
  <c r="N8" i="1" s="1"/>
  <c r="M154" i="1"/>
  <c r="M155" i="1" s="1"/>
  <c r="M8" i="1" s="1"/>
  <c r="M11" i="1" s="1"/>
  <c r="L154" i="1"/>
  <c r="L155" i="1" s="1"/>
  <c r="L8" i="1" s="1"/>
  <c r="K154" i="1"/>
  <c r="K155" i="1" s="1"/>
  <c r="J154" i="1"/>
  <c r="J155" i="1" s="1"/>
  <c r="J8" i="1" s="1"/>
  <c r="I154" i="1"/>
  <c r="I155" i="1" s="1"/>
  <c r="I8" i="1" s="1"/>
  <c r="I11" i="1" s="1"/>
  <c r="H154" i="1"/>
  <c r="H155" i="1" s="1"/>
  <c r="G154" i="1"/>
  <c r="G155" i="1" s="1"/>
  <c r="F154" i="1"/>
  <c r="F155" i="1" s="1"/>
  <c r="F8" i="1" s="1"/>
  <c r="F11" i="1" s="1"/>
  <c r="E154" i="1"/>
  <c r="E155" i="1" s="1"/>
  <c r="D154" i="1"/>
  <c r="D155" i="1" s="1"/>
  <c r="C154" i="1"/>
  <c r="C155" i="1" s="1"/>
  <c r="C8" i="1" s="1"/>
  <c r="AB124" i="1"/>
  <c r="AB125" i="1" s="1"/>
  <c r="Z124" i="1"/>
  <c r="Z125" i="1" s="1"/>
  <c r="Y124" i="1"/>
  <c r="Y125" i="1" s="1"/>
  <c r="X124" i="1"/>
  <c r="X125" i="1" s="1"/>
  <c r="W124" i="1"/>
  <c r="W125" i="1" s="1"/>
  <c r="V124" i="1"/>
  <c r="V125" i="1" s="1"/>
  <c r="U124" i="1"/>
  <c r="U125" i="1" s="1"/>
  <c r="T124" i="1"/>
  <c r="T125" i="1" s="1"/>
  <c r="S124" i="1"/>
  <c r="S125" i="1" s="1"/>
  <c r="R124" i="1"/>
  <c r="R125" i="1" s="1"/>
  <c r="Q124" i="1"/>
  <c r="Q125" i="1" s="1"/>
  <c r="P124" i="1"/>
  <c r="P125" i="1" s="1"/>
  <c r="O124" i="1"/>
  <c r="O125" i="1" s="1"/>
  <c r="N124" i="1"/>
  <c r="N125" i="1" s="1"/>
  <c r="M124" i="1"/>
  <c r="M125" i="1" s="1"/>
  <c r="L124" i="1"/>
  <c r="L125" i="1" s="1"/>
  <c r="K124" i="1"/>
  <c r="K125" i="1" s="1"/>
  <c r="J124" i="1"/>
  <c r="J125" i="1" s="1"/>
  <c r="I124" i="1"/>
  <c r="I125" i="1" s="1"/>
  <c r="H124" i="1"/>
  <c r="H125" i="1" s="1"/>
  <c r="G124" i="1"/>
  <c r="G125" i="1" s="1"/>
  <c r="F124" i="1"/>
  <c r="F125" i="1" s="1"/>
  <c r="E124" i="1"/>
  <c r="E125" i="1" s="1"/>
  <c r="D124" i="1"/>
  <c r="D125" i="1" s="1"/>
  <c r="C124" i="1"/>
  <c r="C125" i="1" s="1"/>
  <c r="AC122" i="1"/>
  <c r="AD122" i="1" s="1"/>
  <c r="AD124" i="1" s="1"/>
  <c r="AD125" i="1" s="1"/>
  <c r="Z93" i="1"/>
  <c r="Y93" i="1"/>
  <c r="X93" i="1"/>
  <c r="W93" i="1"/>
  <c r="V93" i="1"/>
  <c r="U93" i="1"/>
  <c r="T93" i="1"/>
  <c r="S93" i="1"/>
  <c r="R93" i="1"/>
  <c r="Q93" i="1"/>
  <c r="P93" i="1"/>
  <c r="O93" i="1"/>
  <c r="N93" i="1"/>
  <c r="M93" i="1"/>
  <c r="L93" i="1"/>
  <c r="K93" i="1"/>
  <c r="J93" i="1"/>
  <c r="I93" i="1"/>
  <c r="H93" i="1"/>
  <c r="G93" i="1"/>
  <c r="F93" i="1"/>
  <c r="E93" i="1"/>
  <c r="D93" i="1"/>
  <c r="C93" i="1"/>
  <c r="AB88" i="1"/>
  <c r="AC88" i="1" s="1"/>
  <c r="AB87" i="1"/>
  <c r="AC87" i="1" s="1"/>
  <c r="AD87" i="1" s="1"/>
  <c r="Z84" i="1"/>
  <c r="Y84" i="1"/>
  <c r="X84" i="1"/>
  <c r="W84" i="1"/>
  <c r="V84" i="1"/>
  <c r="U84" i="1"/>
  <c r="T84" i="1"/>
  <c r="S84" i="1"/>
  <c r="R84" i="1"/>
  <c r="Q84" i="1"/>
  <c r="P84" i="1"/>
  <c r="O84" i="1"/>
  <c r="N84" i="1"/>
  <c r="M84" i="1"/>
  <c r="L84" i="1"/>
  <c r="K84" i="1"/>
  <c r="J84" i="1"/>
  <c r="I84" i="1"/>
  <c r="H84" i="1"/>
  <c r="G84" i="1"/>
  <c r="F84" i="1"/>
  <c r="E84" i="1"/>
  <c r="D84" i="1"/>
  <c r="C84" i="1"/>
  <c r="AB79" i="1"/>
  <c r="AC79" i="1" s="1"/>
  <c r="AD79" i="1" s="1"/>
  <c r="AB78" i="1"/>
  <c r="Z74" i="1"/>
  <c r="Y74" i="1"/>
  <c r="X74" i="1"/>
  <c r="W74" i="1"/>
  <c r="V74" i="1"/>
  <c r="U74" i="1"/>
  <c r="T74" i="1"/>
  <c r="S74" i="1"/>
  <c r="R74" i="1"/>
  <c r="Q74" i="1"/>
  <c r="P74" i="1"/>
  <c r="O74" i="1"/>
  <c r="N74" i="1"/>
  <c r="M74" i="1"/>
  <c r="L74" i="1"/>
  <c r="K74" i="1"/>
  <c r="J74" i="1"/>
  <c r="I74" i="1"/>
  <c r="H74" i="1"/>
  <c r="G74" i="1"/>
  <c r="F74" i="1"/>
  <c r="E74" i="1"/>
  <c r="D74" i="1"/>
  <c r="C74" i="1"/>
  <c r="AB73" i="1"/>
  <c r="AC73" i="1" s="1"/>
  <c r="AD73" i="1" s="1"/>
  <c r="AB72" i="1"/>
  <c r="AC72" i="1" s="1"/>
  <c r="AD72" i="1" s="1"/>
  <c r="Z69" i="1"/>
  <c r="Y69" i="1"/>
  <c r="X69" i="1"/>
  <c r="W69" i="1"/>
  <c r="V69" i="1"/>
  <c r="U69" i="1"/>
  <c r="T69" i="1"/>
  <c r="S69" i="1"/>
  <c r="R69" i="1"/>
  <c r="Q69" i="1"/>
  <c r="P69" i="1"/>
  <c r="O69" i="1"/>
  <c r="N69" i="1"/>
  <c r="M69" i="1"/>
  <c r="L69" i="1"/>
  <c r="K69" i="1"/>
  <c r="J69" i="1"/>
  <c r="I69" i="1"/>
  <c r="H69" i="1"/>
  <c r="G69" i="1"/>
  <c r="F69" i="1"/>
  <c r="E69" i="1"/>
  <c r="D69" i="1"/>
  <c r="C69" i="1"/>
  <c r="AB68" i="1"/>
  <c r="AC68" i="1" s="1"/>
  <c r="AD68" i="1" s="1"/>
  <c r="AB67" i="1"/>
  <c r="AC67" i="1" s="1"/>
  <c r="AD67" i="1" s="1"/>
  <c r="AB58" i="1"/>
  <c r="AC58" i="1" s="1"/>
  <c r="AD58" i="1" s="1"/>
  <c r="AD9" i="1" s="1"/>
  <c r="R56" i="1"/>
  <c r="AB56" i="1" s="1"/>
  <c r="AC56" i="1" s="1"/>
  <c r="AD56" i="1" s="1"/>
  <c r="N56" i="1"/>
  <c r="M56" i="1"/>
  <c r="K56" i="1"/>
  <c r="B31" i="1"/>
  <c r="BS30" i="1"/>
  <c r="BR30" i="1"/>
  <c r="BM30" i="1"/>
  <c r="BG30" i="1"/>
  <c r="BF30" i="1"/>
  <c r="BD30" i="1"/>
  <c r="BC30" i="1"/>
  <c r="Z30" i="1"/>
  <c r="Y30" i="1"/>
  <c r="X30" i="1"/>
  <c r="W30" i="1"/>
  <c r="V30" i="1"/>
  <c r="U30" i="1"/>
  <c r="T30" i="1"/>
  <c r="S30" i="1"/>
  <c r="R30" i="1"/>
  <c r="Q30" i="1"/>
  <c r="P30" i="1"/>
  <c r="O30" i="1"/>
  <c r="N30" i="1"/>
  <c r="M30" i="1"/>
  <c r="K30" i="1"/>
  <c r="J30" i="1"/>
  <c r="I30" i="1"/>
  <c r="H30" i="1"/>
  <c r="G30" i="1"/>
  <c r="F30" i="1"/>
  <c r="E30" i="1"/>
  <c r="D30" i="1"/>
  <c r="C30" i="1"/>
  <c r="CG29" i="1"/>
  <c r="CF29" i="1"/>
  <c r="CF30" i="1" s="1"/>
  <c r="CE29" i="1"/>
  <c r="CE30" i="1" s="1"/>
  <c r="CD29" i="1"/>
  <c r="CD30" i="1" s="1"/>
  <c r="CC29" i="1"/>
  <c r="CC30" i="1" s="1"/>
  <c r="CB29" i="1"/>
  <c r="CB30" i="1" s="1"/>
  <c r="CA29" i="1"/>
  <c r="BZ29" i="1"/>
  <c r="BY29" i="1"/>
  <c r="BX29" i="1"/>
  <c r="BW29" i="1"/>
  <c r="BV29" i="1"/>
  <c r="BC29" i="1"/>
  <c r="BB29" i="1"/>
  <c r="BA29" i="1"/>
  <c r="AZ29" i="1"/>
  <c r="AY29" i="1"/>
  <c r="AX29" i="1"/>
  <c r="AW29" i="1"/>
  <c r="AV29" i="1"/>
  <c r="AB29" i="1"/>
  <c r="Z29" i="1"/>
  <c r="Y29" i="1"/>
  <c r="X29" i="1"/>
  <c r="W29" i="1"/>
  <c r="V29" i="1"/>
  <c r="U29" i="1"/>
  <c r="T29" i="1"/>
  <c r="S29" i="1"/>
  <c r="R29" i="1"/>
  <c r="Q29" i="1"/>
  <c r="P29" i="1"/>
  <c r="O29" i="1"/>
  <c r="BA25" i="1"/>
  <c r="AV25" i="1"/>
  <c r="AE25" i="1"/>
  <c r="AD25" i="1"/>
  <c r="AC25" i="1"/>
  <c r="AB25" i="1"/>
  <c r="CG21" i="1"/>
  <c r="AD21" i="1" s="1"/>
  <c r="BW21" i="1"/>
  <c r="BV21" i="1"/>
  <c r="BT21" i="1"/>
  <c r="BT30" i="1" s="1"/>
  <c r="BQ21" i="1"/>
  <c r="BQ30" i="1" s="1"/>
  <c r="BP21" i="1"/>
  <c r="BP30" i="1" s="1"/>
  <c r="BO21" i="1"/>
  <c r="BO30" i="1" s="1"/>
  <c r="BN21" i="1"/>
  <c r="BN30" i="1" s="1"/>
  <c r="BL21" i="1"/>
  <c r="BL30" i="1" s="1"/>
  <c r="BK21" i="1"/>
  <c r="BK30" i="1" s="1"/>
  <c r="BJ21" i="1"/>
  <c r="BJ30" i="1" s="1"/>
  <c r="BI21" i="1"/>
  <c r="BI30" i="1" s="1"/>
  <c r="BE21" i="1"/>
  <c r="BE30" i="1" s="1"/>
  <c r="BB21" i="1"/>
  <c r="AE21" i="1"/>
  <c r="AB21" i="1"/>
  <c r="BW26" i="1"/>
  <c r="BX26" i="1" s="1"/>
  <c r="AV26" i="1"/>
  <c r="AW26" i="1" s="1"/>
  <c r="AE26" i="1"/>
  <c r="AD26" i="1"/>
  <c r="AC26" i="1"/>
  <c r="AB26" i="1"/>
  <c r="BB24" i="1"/>
  <c r="AX24" i="1"/>
  <c r="AV24" i="1"/>
  <c r="AE24" i="1"/>
  <c r="AD24" i="1"/>
  <c r="AC24" i="1"/>
  <c r="AB24" i="1"/>
  <c r="AE23" i="1"/>
  <c r="AD23" i="1"/>
  <c r="AC23" i="1"/>
  <c r="AB23" i="1"/>
  <c r="L23" i="1"/>
  <c r="AY20" i="1"/>
  <c r="AE20" i="1"/>
  <c r="AD20" i="1"/>
  <c r="AC20" i="1"/>
  <c r="AB20" i="1"/>
  <c r="L20" i="1"/>
  <c r="BF13" i="1"/>
  <c r="BG4" i="1" s="1"/>
  <c r="BT11" i="1"/>
  <c r="BS11" i="1"/>
  <c r="BR11" i="1"/>
  <c r="BQ11" i="1"/>
  <c r="BP11" i="1"/>
  <c r="BO11" i="1"/>
  <c r="BN11" i="1"/>
  <c r="BM11" i="1"/>
  <c r="BL11" i="1"/>
  <c r="BK11" i="1"/>
  <c r="BJ11" i="1"/>
  <c r="BI11" i="1"/>
  <c r="BG11" i="1"/>
  <c r="BF11" i="1"/>
  <c r="BE11" i="1"/>
  <c r="BD11" i="1"/>
  <c r="BC11" i="1"/>
  <c r="BB11" i="1"/>
  <c r="BA11" i="1"/>
  <c r="AY11" i="1"/>
  <c r="AX11" i="1"/>
  <c r="AW11" i="1"/>
  <c r="AV11" i="1"/>
  <c r="Z11" i="1"/>
  <c r="S11" i="1"/>
  <c r="R11" i="1"/>
  <c r="P11" i="1"/>
  <c r="K11" i="1"/>
  <c r="H11" i="1"/>
  <c r="G11" i="1"/>
  <c r="E11" i="1"/>
  <c r="D11" i="1"/>
  <c r="AZ10" i="1"/>
  <c r="AZ11" i="1" s="1"/>
  <c r="AE10" i="1"/>
  <c r="AD10" i="1"/>
  <c r="AC10" i="1"/>
  <c r="U10" i="1"/>
  <c r="AT9" i="1"/>
  <c r="AS9" i="1"/>
  <c r="AR9" i="1"/>
  <c r="AQ9" i="1"/>
  <c r="AP9" i="1"/>
  <c r="AO9" i="1"/>
  <c r="AN9" i="1"/>
  <c r="AM9" i="1"/>
  <c r="AL9" i="1"/>
  <c r="AK9" i="1"/>
  <c r="AJ9" i="1"/>
  <c r="AI9" i="1"/>
  <c r="AH9" i="1"/>
  <c r="AG9" i="1"/>
  <c r="AF9" i="1"/>
  <c r="AE9" i="1"/>
  <c r="Y9" i="1"/>
  <c r="Y11" i="1" s="1"/>
  <c r="V9" i="1"/>
  <c r="U9" i="1"/>
  <c r="T9" i="1"/>
  <c r="Q9" i="1"/>
  <c r="O9" i="1"/>
  <c r="N9" i="1"/>
  <c r="AT8" i="1"/>
  <c r="AS8" i="1"/>
  <c r="AR8" i="1"/>
  <c r="AQ8" i="1"/>
  <c r="AP8" i="1"/>
  <c r="AO8" i="1"/>
  <c r="AN8" i="1"/>
  <c r="AM8" i="1"/>
  <c r="AL8" i="1"/>
  <c r="AK8" i="1"/>
  <c r="AJ8" i="1"/>
  <c r="AI8" i="1"/>
  <c r="AH8" i="1"/>
  <c r="AG8" i="1"/>
  <c r="AF8" i="1"/>
  <c r="AE8" i="1"/>
  <c r="AT6" i="1"/>
  <c r="AT29" i="1" s="1"/>
  <c r="AS6" i="1"/>
  <c r="AS29" i="1" s="1"/>
  <c r="AR6" i="1"/>
  <c r="AR29" i="1" s="1"/>
  <c r="AQ6" i="1"/>
  <c r="AQ29" i="1" s="1"/>
  <c r="AP6" i="1"/>
  <c r="AP29" i="1" s="1"/>
  <c r="AO6" i="1"/>
  <c r="AO29" i="1" s="1"/>
  <c r="AN6" i="1"/>
  <c r="AN29" i="1" s="1"/>
  <c r="AM6" i="1"/>
  <c r="AM29" i="1" s="1"/>
  <c r="AL6" i="1"/>
  <c r="AL29" i="1" s="1"/>
  <c r="AK6" i="1"/>
  <c r="AK29" i="1" s="1"/>
  <c r="AJ6" i="1"/>
  <c r="AJ29" i="1" s="1"/>
  <c r="AI6" i="1"/>
  <c r="AI29" i="1" s="1"/>
  <c r="AH6" i="1"/>
  <c r="AH29" i="1" s="1"/>
  <c r="AG6" i="1"/>
  <c r="AG29" i="1" s="1"/>
  <c r="AF6" i="1"/>
  <c r="AF29" i="1" s="1"/>
  <c r="AE6" i="1"/>
  <c r="AE29" i="1" s="1"/>
  <c r="AD6" i="1"/>
  <c r="AD29" i="1" s="1"/>
  <c r="AC6" i="1"/>
  <c r="AC29" i="1" s="1"/>
  <c r="AB6" i="1"/>
  <c r="AE5" i="1"/>
  <c r="AD5" i="1"/>
  <c r="AC5" i="1"/>
  <c r="AB5" i="1"/>
  <c r="L5" i="1"/>
  <c r="K5" i="1"/>
  <c r="J5" i="1"/>
  <c r="I5" i="1"/>
  <c r="H5" i="1"/>
  <c r="G5" i="1"/>
  <c r="F5" i="1"/>
  <c r="E5" i="1"/>
  <c r="D5" i="1"/>
  <c r="C5" i="1"/>
  <c r="BJ4" i="1"/>
  <c r="BJ13" i="1" s="1"/>
  <c r="BI4" i="1"/>
  <c r="BI13" i="1" s="1"/>
  <c r="BE4" i="1"/>
  <c r="BE13" i="1" s="1"/>
  <c r="C31" i="1"/>
  <c r="JU30" i="1" l="1"/>
  <c r="BV30" i="1"/>
  <c r="BX30" i="1"/>
  <c r="AB9" i="1"/>
  <c r="N11" i="1"/>
  <c r="AC9" i="1"/>
  <c r="U11" i="1"/>
  <c r="D182" i="1"/>
  <c r="H182" i="1"/>
  <c r="L182" i="1"/>
  <c r="P182" i="1"/>
  <c r="T182" i="1"/>
  <c r="X182" i="1"/>
  <c r="AC182" i="1"/>
  <c r="AB84" i="1"/>
  <c r="E95" i="1"/>
  <c r="I95" i="1"/>
  <c r="M95" i="1"/>
  <c r="Q95" i="1"/>
  <c r="U95" i="1"/>
  <c r="Y95" i="1"/>
  <c r="AF22" i="1"/>
  <c r="AE11" i="1"/>
  <c r="AE30" i="1"/>
  <c r="BW30" i="1"/>
  <c r="C95" i="1"/>
  <c r="O95" i="1"/>
  <c r="W95" i="1"/>
  <c r="AF5" i="1"/>
  <c r="D95" i="1"/>
  <c r="H95" i="1"/>
  <c r="L95" i="1"/>
  <c r="P95" i="1"/>
  <c r="T95" i="1"/>
  <c r="X95" i="1"/>
  <c r="E182" i="1"/>
  <c r="I182" i="1"/>
  <c r="M182" i="1"/>
  <c r="Q182" i="1"/>
  <c r="U182" i="1"/>
  <c r="Y182" i="1"/>
  <c r="AD182" i="1"/>
  <c r="K95" i="1"/>
  <c r="AD11" i="1"/>
  <c r="AB10" i="1"/>
  <c r="AF10" i="1"/>
  <c r="AF11" i="1" s="1"/>
  <c r="AC21" i="1"/>
  <c r="AC30" i="1" s="1"/>
  <c r="CG30" i="1"/>
  <c r="AC124" i="1"/>
  <c r="AC125" i="1" s="1"/>
  <c r="F182" i="1"/>
  <c r="J182" i="1"/>
  <c r="N182" i="1"/>
  <c r="R182" i="1"/>
  <c r="V182" i="1"/>
  <c r="Z182" i="1"/>
  <c r="G95" i="1"/>
  <c r="S95" i="1"/>
  <c r="F95" i="1"/>
  <c r="J95" i="1"/>
  <c r="N95" i="1"/>
  <c r="R95" i="1"/>
  <c r="V95" i="1"/>
  <c r="Z95" i="1"/>
  <c r="C182" i="1"/>
  <c r="G182" i="1"/>
  <c r="K182" i="1"/>
  <c r="O182" i="1"/>
  <c r="S182" i="1"/>
  <c r="W182" i="1"/>
  <c r="AB182" i="1"/>
  <c r="BK4" i="1"/>
  <c r="BK13" i="1" s="1"/>
  <c r="AG5" i="1"/>
  <c r="Q11" i="1"/>
  <c r="AF24" i="1"/>
  <c r="AF26" i="1"/>
  <c r="J11" i="1"/>
  <c r="V11" i="1"/>
  <c r="C13" i="1"/>
  <c r="AW30" i="1"/>
  <c r="AX26" i="1"/>
  <c r="AY26" i="1" s="1"/>
  <c r="AF21" i="1"/>
  <c r="C11" i="1"/>
  <c r="O11" i="1"/>
  <c r="W11" i="1"/>
  <c r="L11" i="1"/>
  <c r="T11" i="1"/>
  <c r="X11" i="1"/>
  <c r="AB30" i="1"/>
  <c r="BY26" i="1"/>
  <c r="AF25" i="1"/>
  <c r="L30" i="1"/>
  <c r="AD30" i="1"/>
  <c r="AV30" i="1"/>
  <c r="AG25" i="1"/>
  <c r="AD88" i="1"/>
  <c r="AD93" i="1" s="1"/>
  <c r="AC93" i="1"/>
  <c r="AB93" i="1"/>
  <c r="AC78" i="1"/>
  <c r="JV30" i="1" l="1"/>
  <c r="AC11" i="1"/>
  <c r="AB95" i="1"/>
  <c r="AG22" i="1"/>
  <c r="AB11" i="1"/>
  <c r="AX30" i="1"/>
  <c r="AD78" i="1"/>
  <c r="AD84" i="1" s="1"/>
  <c r="AD95" i="1" s="1"/>
  <c r="AC84" i="1"/>
  <c r="AC95" i="1" s="1"/>
  <c r="AH25" i="1"/>
  <c r="BY30" i="1"/>
  <c r="BZ26" i="1"/>
  <c r="AG21" i="1"/>
  <c r="AG24" i="1"/>
  <c r="D4" i="1"/>
  <c r="AG26" i="1"/>
  <c r="BL4" i="1"/>
  <c r="BL13" i="1" s="1"/>
  <c r="AY30" i="1"/>
  <c r="AZ26" i="1"/>
  <c r="AH5" i="1"/>
  <c r="AG10" i="1"/>
  <c r="JW30" i="1" l="1"/>
  <c r="AH22" i="1"/>
  <c r="AH26" i="1"/>
  <c r="BZ30" i="1"/>
  <c r="CA26" i="1"/>
  <c r="CA30" i="1" s="1"/>
  <c r="AH21" i="1"/>
  <c r="AG11" i="1"/>
  <c r="AZ30" i="1"/>
  <c r="BA26" i="1"/>
  <c r="AI5" i="1"/>
  <c r="AH10" i="1"/>
  <c r="D31" i="1"/>
  <c r="D13" i="1"/>
  <c r="AI25" i="1"/>
  <c r="BM4" i="1"/>
  <c r="BM13" i="1" s="1"/>
  <c r="AH24" i="1"/>
  <c r="JX30" i="1" l="1"/>
  <c r="AI22" i="1"/>
  <c r="AJ5" i="1"/>
  <c r="BA30" i="1"/>
  <c r="BB26" i="1"/>
  <c r="BB30" i="1" s="1"/>
  <c r="AI26" i="1"/>
  <c r="AJ25" i="1"/>
  <c r="E4" i="1"/>
  <c r="AI10" i="1"/>
  <c r="AI24" i="1"/>
  <c r="AI21" i="1"/>
  <c r="BN4" i="1"/>
  <c r="BN13" i="1" s="1"/>
  <c r="AH11" i="1"/>
  <c r="JY30" i="1" l="1"/>
  <c r="AJ22" i="1"/>
  <c r="AI11" i="1"/>
  <c r="E31" i="1"/>
  <c r="E13" i="1"/>
  <c r="AK25" i="1"/>
  <c r="AJ21" i="1"/>
  <c r="BO4" i="1"/>
  <c r="BO13" i="1" s="1"/>
  <c r="AJ10" i="1"/>
  <c r="AJ24" i="1"/>
  <c r="AJ26" i="1"/>
  <c r="AK5" i="1"/>
  <c r="JZ30" i="1" l="1"/>
  <c r="AK22" i="1"/>
  <c r="AK10" i="1"/>
  <c r="AK11" i="1" s="1"/>
  <c r="AL25" i="1"/>
  <c r="AK26" i="1"/>
  <c r="BP4" i="1"/>
  <c r="BP13" i="1" s="1"/>
  <c r="AL5" i="1"/>
  <c r="AJ11" i="1"/>
  <c r="AK24" i="1"/>
  <c r="AK21" i="1"/>
  <c r="F4" i="1"/>
  <c r="KA30" i="1" l="1"/>
  <c r="AL22" i="1"/>
  <c r="AL10" i="1"/>
  <c r="AL11" i="1" s="1"/>
  <c r="AM25" i="1"/>
  <c r="F31" i="1"/>
  <c r="F13" i="1"/>
  <c r="AL21" i="1"/>
  <c r="BQ4" i="1"/>
  <c r="BQ13" i="1" s="1"/>
  <c r="AL26" i="1"/>
  <c r="AL24" i="1"/>
  <c r="AM5" i="1"/>
  <c r="KB30" i="1" l="1"/>
  <c r="AM22" i="1"/>
  <c r="AN5" i="1"/>
  <c r="AM26" i="1"/>
  <c r="AM21" i="1"/>
  <c r="AN25" i="1"/>
  <c r="BR4" i="1"/>
  <c r="BR13" i="1" s="1"/>
  <c r="AM24" i="1"/>
  <c r="AM10" i="1"/>
  <c r="G4" i="1"/>
  <c r="KC30" i="1" l="1"/>
  <c r="AN22" i="1"/>
  <c r="AN10" i="1"/>
  <c r="AN11" i="1" s="1"/>
  <c r="AO25" i="1"/>
  <c r="AN26" i="1"/>
  <c r="AM11" i="1"/>
  <c r="AN21" i="1"/>
  <c r="G31" i="1"/>
  <c r="G13" i="1"/>
  <c r="AN24" i="1"/>
  <c r="BS4" i="1"/>
  <c r="BS13" i="1" s="1"/>
  <c r="AO5" i="1"/>
  <c r="KD30" i="1" l="1"/>
  <c r="AO22" i="1"/>
  <c r="AO21" i="1"/>
  <c r="AO24" i="1"/>
  <c r="AP25" i="1"/>
  <c r="BT4" i="1"/>
  <c r="AP5" i="1"/>
  <c r="H4" i="1"/>
  <c r="AO10" i="1"/>
  <c r="AO26" i="1"/>
  <c r="KE30" i="1" l="1"/>
  <c r="AP10" i="1"/>
  <c r="AP11" i="1" s="1"/>
  <c r="AP22" i="1"/>
  <c r="H31" i="1"/>
  <c r="H13" i="1"/>
  <c r="AP26" i="1"/>
  <c r="AQ5" i="1"/>
  <c r="AQ25" i="1"/>
  <c r="AO11" i="1"/>
  <c r="AP24" i="1"/>
  <c r="AP21" i="1"/>
  <c r="KF30" i="1" l="1"/>
  <c r="AQ22" i="1"/>
  <c r="AF20" i="1"/>
  <c r="AQ10" i="1"/>
  <c r="AQ26" i="1"/>
  <c r="AR25" i="1"/>
  <c r="AF23" i="1"/>
  <c r="I4" i="1"/>
  <c r="AQ24" i="1"/>
  <c r="AR5" i="1"/>
  <c r="AQ21" i="1"/>
  <c r="KH30" i="1" l="1"/>
  <c r="AR10" i="1"/>
  <c r="AR11" i="1" s="1"/>
  <c r="AR22" i="1"/>
  <c r="AT5" i="1"/>
  <c r="AS5" i="1"/>
  <c r="AR26" i="1"/>
  <c r="AR24" i="1"/>
  <c r="AF30" i="1"/>
  <c r="AQ11" i="1"/>
  <c r="I31" i="1"/>
  <c r="I13" i="1"/>
  <c r="AT25" i="1"/>
  <c r="AS25" i="1"/>
  <c r="AR21" i="1"/>
  <c r="KI30" i="1" l="1"/>
  <c r="AS22" i="1"/>
  <c r="AT22" i="1"/>
  <c r="AT21" i="1"/>
  <c r="AS21" i="1"/>
  <c r="AT24" i="1"/>
  <c r="AS24" i="1"/>
  <c r="AT26" i="1"/>
  <c r="AS26" i="1"/>
  <c r="AS10" i="1"/>
  <c r="J4" i="1"/>
  <c r="KJ30" i="1" l="1"/>
  <c r="AT10" i="1"/>
  <c r="J31" i="1"/>
  <c r="J13" i="1"/>
  <c r="AS11" i="1"/>
  <c r="KK30" i="1" l="1"/>
  <c r="AT11" i="1"/>
  <c r="K4" i="1"/>
  <c r="KL30" i="1" l="1"/>
  <c r="K31" i="1"/>
  <c r="K13" i="1"/>
  <c r="KM30" i="1" l="1"/>
  <c r="L4" i="1"/>
  <c r="KN30" i="1" l="1"/>
  <c r="L31" i="1"/>
  <c r="L13" i="1"/>
  <c r="KO30" i="1" l="1"/>
  <c r="M4" i="1"/>
  <c r="KP30" i="1" l="1"/>
  <c r="M31" i="1"/>
  <c r="M13" i="1"/>
  <c r="KQ30" i="1" l="1"/>
  <c r="N4" i="1"/>
  <c r="KR30" i="1" l="1"/>
  <c r="KS30" i="1"/>
  <c r="N31" i="1"/>
  <c r="N13" i="1"/>
  <c r="AG20" i="1" l="1"/>
  <c r="O4" i="1"/>
  <c r="AG23" i="1"/>
  <c r="O31" i="1" l="1"/>
  <c r="O13" i="1"/>
  <c r="AG30" i="1"/>
  <c r="P4" i="1" l="1"/>
  <c r="P31" i="1" l="1"/>
  <c r="P13" i="1"/>
  <c r="Q4" i="1" l="1"/>
  <c r="Q31" i="1" l="1"/>
  <c r="Q13" i="1"/>
  <c r="R4" i="1" l="1"/>
  <c r="R31" i="1" l="1"/>
  <c r="R13" i="1"/>
  <c r="S4" i="1" l="1"/>
  <c r="S31" i="1" l="1"/>
  <c r="S13" i="1"/>
  <c r="T4" i="1" l="1"/>
  <c r="T31" i="1" l="1"/>
  <c r="T13" i="1"/>
  <c r="U4" i="1" l="1"/>
  <c r="AH20" i="1"/>
  <c r="AH23" i="1"/>
  <c r="U31" i="1" l="1"/>
  <c r="U13" i="1"/>
  <c r="AH30" i="1"/>
  <c r="V4" i="1" l="1"/>
  <c r="V31" i="1" l="1"/>
  <c r="V13" i="1"/>
  <c r="W4" i="1" l="1"/>
  <c r="W31" i="1" l="1"/>
  <c r="W13" i="1"/>
  <c r="X4" i="1" l="1"/>
  <c r="X31" i="1" l="1"/>
  <c r="X13" i="1"/>
  <c r="Y4" i="1" l="1"/>
  <c r="Y31" i="1" l="1"/>
  <c r="Y13" i="1"/>
  <c r="Z4" i="1" l="1"/>
  <c r="Z31" i="1" l="1"/>
  <c r="Z13" i="1"/>
  <c r="AI20" i="1" l="1"/>
  <c r="AB4" i="1"/>
  <c r="AV4" i="1"/>
  <c r="AV13" i="1" s="1"/>
  <c r="AI23" i="1"/>
  <c r="AB31" i="1" l="1"/>
  <c r="AB13" i="1"/>
  <c r="AI30" i="1"/>
  <c r="AW4" i="1"/>
  <c r="AW13" i="1" s="1"/>
  <c r="AX4" i="1" l="1"/>
  <c r="AX13" i="1" s="1"/>
  <c r="AC4" i="1"/>
  <c r="AY4" i="1" l="1"/>
  <c r="AY13" i="1" s="1"/>
  <c r="AC31" i="1"/>
  <c r="AC13" i="1"/>
  <c r="AZ4" i="1" l="1"/>
  <c r="AZ13" i="1" s="1"/>
  <c r="AD4" i="1"/>
  <c r="BA4" i="1" l="1"/>
  <c r="BA13" i="1" s="1"/>
  <c r="AD31" i="1"/>
  <c r="AD13" i="1"/>
  <c r="BB4" i="1" l="1"/>
  <c r="BB13" i="1" s="1"/>
  <c r="AE4" i="1"/>
  <c r="AE13" i="1" l="1"/>
  <c r="BC4" i="1"/>
  <c r="BC13" i="1" s="1"/>
  <c r="AF4" i="1" l="1"/>
  <c r="BD4" i="1"/>
  <c r="AF13" i="1" l="1"/>
  <c r="AG4" i="1" l="1"/>
  <c r="AG13" i="1" l="1"/>
  <c r="AJ20" i="1" l="1"/>
  <c r="AJ23" i="1"/>
  <c r="AH4" i="1"/>
  <c r="AJ30" i="1" l="1"/>
  <c r="AH13" i="1"/>
  <c r="AI4" i="1" l="1"/>
  <c r="AI13" i="1" l="1"/>
  <c r="AJ4" i="1" l="1"/>
  <c r="AJ13" i="1" l="1"/>
  <c r="AK4" i="1" l="1"/>
  <c r="AK13" i="1" l="1"/>
  <c r="AL4" i="1" l="1"/>
  <c r="AL13" i="1" l="1"/>
  <c r="AM4" i="1" l="1"/>
  <c r="AM13" i="1" l="1"/>
  <c r="AK20" i="1" l="1"/>
  <c r="AK23" i="1"/>
  <c r="AN4" i="1"/>
  <c r="AK30" i="1" l="1"/>
  <c r="AN13" i="1"/>
  <c r="AO4" i="1" l="1"/>
  <c r="AO13" i="1" l="1"/>
  <c r="AP4" i="1" l="1"/>
  <c r="AP13" i="1" l="1"/>
  <c r="AQ4" i="1" l="1"/>
  <c r="AQ13" i="1" l="1"/>
  <c r="AR4" i="1" l="1"/>
  <c r="AR13" i="1" l="1"/>
  <c r="AS4" i="1" l="1"/>
  <c r="AS13" i="1" l="1"/>
  <c r="AL20" i="1" l="1"/>
  <c r="AL23" i="1"/>
  <c r="AT4" i="1"/>
  <c r="AT13" i="1" l="1"/>
  <c r="AL30" i="1"/>
  <c r="AM20" i="1" l="1"/>
  <c r="AM23" i="1"/>
  <c r="AM30" i="1" l="1"/>
  <c r="AN23" i="1" l="1"/>
  <c r="AN20" i="1"/>
  <c r="AN30" i="1" l="1"/>
  <c r="AO20" i="1" l="1"/>
  <c r="AO23" i="1"/>
  <c r="AO30" i="1" l="1"/>
  <c r="AP23" i="1" l="1"/>
  <c r="AP20" i="1"/>
  <c r="AP30" i="1" l="1"/>
  <c r="AQ23" i="1" l="1"/>
  <c r="AQ20" i="1"/>
  <c r="AQ30" i="1" l="1"/>
  <c r="AR23" i="1" l="1"/>
  <c r="AR20" i="1"/>
  <c r="AR30" i="1" l="1"/>
  <c r="AS23" i="1" l="1"/>
  <c r="AS20" i="1"/>
  <c r="AS30" i="1" l="1"/>
  <c r="AT20" i="1" l="1"/>
  <c r="AT23" i="1"/>
  <c r="AT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tc={B432BB8D-2243-4B55-94E9-C4BF09B188EC}</author>
    <author>BEAZLEY, Deborah</author>
    <author>REEVES, Phil</author>
    <author>CHAN, Kar-Wai</author>
  </authors>
  <commentList>
    <comment ref="EH15" authorId="0" shapeId="0" xr:uid="{B432BB8D-2243-4B55-94E9-C4BF09B188EC}">
      <text>
        <t>[Threaded comment]
Your version of Excel allows you to read this threaded comment; however, any edits to it will get removed if the file is opened in a newer version of Excel. Learn more: https://go.microsoft.com/fwlink/?linkid=870924
Comment:
    The 2023/24 'Original Estimate' forecasted figures are copied from April 2023's updated forecast.</t>
      </text>
    </comment>
    <comment ref="BM21" authorId="1" shapeId="0" xr:uid="{74387EEE-07AD-4B36-AA7E-509E7A25192A}">
      <text>
        <r>
          <rPr>
            <b/>
            <sz val="9"/>
            <color indexed="81"/>
            <rFont val="Tahoma"/>
            <family val="2"/>
          </rPr>
          <t>BEAZLEY, Deborah:</t>
        </r>
        <r>
          <rPr>
            <sz val="9"/>
            <color indexed="81"/>
            <rFont val="Tahoma"/>
            <family val="2"/>
          </rPr>
          <t xml:space="preserve">
Reduced by 4 (ongoing) 
as w have nevr had more than 21 retianed props in use</t>
        </r>
      </text>
    </comment>
    <comment ref="BN21" authorId="1" shapeId="0" xr:uid="{B7E5CD87-1D45-4092-BDA4-112584136BB5}">
      <text>
        <r>
          <rPr>
            <b/>
            <sz val="9"/>
            <color indexed="81"/>
            <rFont val="Tahoma"/>
            <family val="2"/>
          </rPr>
          <t>BEAZLEY, Deborah:</t>
        </r>
        <r>
          <rPr>
            <sz val="9"/>
            <color indexed="81"/>
            <rFont val="Tahoma"/>
            <family val="2"/>
          </rPr>
          <t xml:space="preserve">
Modular units  9 </t>
        </r>
      </text>
    </comment>
    <comment ref="BO21" authorId="1" shapeId="0" xr:uid="{2836E63D-3146-4640-8293-1E7183B15BB4}">
      <text>
        <r>
          <rPr>
            <b/>
            <sz val="9"/>
            <color indexed="81"/>
            <rFont val="Tahoma"/>
            <family val="2"/>
          </rPr>
          <t>BEAZLEY, Deborah:</t>
        </r>
        <r>
          <rPr>
            <sz val="9"/>
            <color indexed="81"/>
            <rFont val="Tahoma"/>
            <family val="2"/>
          </rPr>
          <t xml:space="preserve">
Modular units all in use 18 total
</t>
        </r>
      </text>
    </comment>
    <comment ref="BP21" authorId="1" shapeId="0" xr:uid="{4A9EF1C6-377D-4BFF-8811-0867A91CAD53}">
      <text>
        <r>
          <rPr>
            <b/>
            <sz val="9"/>
            <color indexed="81"/>
            <rFont val="Tahoma"/>
            <family val="2"/>
          </rPr>
          <t>BEAZLEY, Deborah:</t>
        </r>
        <r>
          <rPr>
            <sz val="9"/>
            <color indexed="81"/>
            <rFont val="Tahoma"/>
            <family val="2"/>
          </rPr>
          <t xml:space="preserve">
Modular units all in use 18 total
</t>
        </r>
      </text>
    </comment>
    <comment ref="W62" authorId="2" shapeId="0" xr:uid="{F5E99A0E-ADBC-4D2E-8BD4-39CE1530385E}">
      <text>
        <r>
          <rPr>
            <b/>
            <sz val="9"/>
            <color indexed="81"/>
            <rFont val="Tahoma"/>
            <family val="2"/>
          </rPr>
          <t>REEVES, Phil:</t>
        </r>
        <r>
          <rPr>
            <sz val="9"/>
            <color indexed="81"/>
            <rFont val="Tahoma"/>
            <family val="2"/>
          </rPr>
          <t xml:space="preserve">
3 stars</t>
        </r>
      </text>
    </comment>
    <comment ref="X62" authorId="2" shapeId="0" xr:uid="{7C26A7C3-C2E7-4B69-93C0-AD04795238C6}">
      <text>
        <r>
          <rPr>
            <b/>
            <sz val="9"/>
            <color indexed="81"/>
            <rFont val="Tahoma"/>
            <family val="2"/>
          </rPr>
          <t>REEVES, Phil:</t>
        </r>
        <r>
          <rPr>
            <sz val="9"/>
            <color indexed="81"/>
            <rFont val="Tahoma"/>
            <family val="2"/>
          </rPr>
          <t xml:space="preserve">
3 stars</t>
        </r>
      </text>
    </comment>
    <comment ref="G101" authorId="3" shapeId="0" xr:uid="{A069C0F8-E8DD-4A4C-889D-E1B522CA0EBA}">
      <text>
        <r>
          <rPr>
            <b/>
            <sz val="9"/>
            <color indexed="81"/>
            <rFont val="Tahoma"/>
            <family val="2"/>
          </rPr>
          <t>CHAN, Kar-Wai:</t>
        </r>
        <r>
          <rPr>
            <sz val="9"/>
            <color indexed="81"/>
            <rFont val="Tahoma"/>
            <family val="2"/>
          </rPr>
          <t xml:space="preserve">
came in Aug
</t>
        </r>
      </text>
    </comment>
    <comment ref="O107" authorId="3" shapeId="0" xr:uid="{0EEF808F-5BEE-4F03-9511-51270CC82AC0}">
      <text>
        <r>
          <rPr>
            <b/>
            <sz val="9"/>
            <color indexed="81"/>
            <rFont val="Tahoma"/>
            <family val="2"/>
          </rPr>
          <t>CHAN, Kar-Wai:</t>
        </r>
        <r>
          <rPr>
            <sz val="9"/>
            <color indexed="81"/>
            <rFont val="Tahoma"/>
            <family val="2"/>
          </rPr>
          <t xml:space="preserve">
Channels phase 2 updated as per email from Liz 09/12/15
</t>
        </r>
      </text>
    </comment>
    <comment ref="U108" authorId="3" shapeId="0" xr:uid="{1280D90E-67D1-4BB0-8453-E200EE0E0835}">
      <text>
        <r>
          <rPr>
            <b/>
            <sz val="9"/>
            <color indexed="81"/>
            <rFont val="Tahoma"/>
            <family val="2"/>
          </rPr>
          <t>CHAN, Kar-Wai:</t>
        </r>
        <r>
          <rPr>
            <sz val="9"/>
            <color indexed="81"/>
            <rFont val="Tahoma"/>
            <family val="2"/>
          </rPr>
          <t xml:space="preserve">
was 29 - delayed</t>
        </r>
      </text>
    </comment>
    <comment ref="D109" authorId="3" shapeId="0" xr:uid="{94993E98-6E24-43AF-B713-6D4957AB0A0D}">
      <text>
        <r>
          <rPr>
            <b/>
            <sz val="9"/>
            <color indexed="81"/>
            <rFont val="Tahoma"/>
            <family val="2"/>
          </rPr>
          <t>CHAN, Kar-Wai:</t>
        </r>
        <r>
          <rPr>
            <sz val="9"/>
            <color indexed="81"/>
            <rFont val="Tahoma"/>
            <family val="2"/>
          </rPr>
          <t xml:space="preserve">
21/04</t>
        </r>
      </text>
    </comment>
    <comment ref="G119" authorId="3" shapeId="0" xr:uid="{F5AE5397-749A-40E2-BD99-49E7BE5EA4CA}">
      <text>
        <r>
          <rPr>
            <b/>
            <sz val="9"/>
            <color indexed="81"/>
            <rFont val="Tahoma"/>
            <family val="2"/>
          </rPr>
          <t>CHAN, Kar-Wai:</t>
        </r>
        <r>
          <rPr>
            <sz val="9"/>
            <color indexed="81"/>
            <rFont val="Tahoma"/>
            <family val="2"/>
          </rPr>
          <t xml:space="preserve">
Aug still needs pc cert
</t>
        </r>
      </text>
    </comment>
    <comment ref="E120" authorId="3" shapeId="0" xr:uid="{18A677BD-B735-432D-8B73-344122FC4FE0}">
      <text>
        <r>
          <rPr>
            <b/>
            <sz val="9"/>
            <color indexed="81"/>
            <rFont val="Tahoma"/>
            <family val="2"/>
          </rPr>
          <t>CHAN, Kar-Wai:</t>
        </r>
        <r>
          <rPr>
            <sz val="9"/>
            <color indexed="81"/>
            <rFont val="Tahoma"/>
            <family val="2"/>
          </rPr>
          <t xml:space="preserve">
23/06</t>
        </r>
      </text>
    </comment>
    <comment ref="G130" authorId="3" shapeId="0" xr:uid="{86E2FC27-2CEC-4234-8789-DC891000547A}">
      <text>
        <r>
          <rPr>
            <b/>
            <sz val="9"/>
            <color indexed="81"/>
            <rFont val="Tahoma"/>
            <family val="2"/>
          </rPr>
          <t>CHAN, Kar-Wai:</t>
        </r>
        <r>
          <rPr>
            <sz val="9"/>
            <color indexed="81"/>
            <rFont val="Tahoma"/>
            <family val="2"/>
          </rPr>
          <t xml:space="preserve">
came in Aug
</t>
        </r>
      </text>
    </comment>
    <comment ref="O136" authorId="3" shapeId="0" xr:uid="{B1034727-34E5-4225-97F0-DC9D1BA7A8AD}">
      <text>
        <r>
          <rPr>
            <b/>
            <sz val="9"/>
            <color indexed="81"/>
            <rFont val="Tahoma"/>
            <family val="2"/>
          </rPr>
          <t>CHAN, Kar-Wai:</t>
        </r>
        <r>
          <rPr>
            <sz val="9"/>
            <color indexed="81"/>
            <rFont val="Tahoma"/>
            <family val="2"/>
          </rPr>
          <t xml:space="preserve">
Channels phase 2 updated as per email from Liz 09/12/15
</t>
        </r>
      </text>
    </comment>
    <comment ref="U137" authorId="3" shapeId="0" xr:uid="{92C1121B-271C-4ABF-9B7B-C2EE68382543}">
      <text>
        <r>
          <rPr>
            <b/>
            <sz val="9"/>
            <color indexed="81"/>
            <rFont val="Tahoma"/>
            <family val="2"/>
          </rPr>
          <t>CHAN, Kar-Wai:</t>
        </r>
        <r>
          <rPr>
            <sz val="9"/>
            <color indexed="81"/>
            <rFont val="Tahoma"/>
            <family val="2"/>
          </rPr>
          <t xml:space="preserve">
was 29 - delayed</t>
        </r>
      </text>
    </comment>
    <comment ref="D138" authorId="3" shapeId="0" xr:uid="{CED603C5-5876-48E5-82EE-57A1011654D0}">
      <text>
        <r>
          <rPr>
            <b/>
            <sz val="9"/>
            <color indexed="81"/>
            <rFont val="Tahoma"/>
            <family val="2"/>
          </rPr>
          <t>CHAN, Kar-Wai:</t>
        </r>
        <r>
          <rPr>
            <sz val="9"/>
            <color indexed="81"/>
            <rFont val="Tahoma"/>
            <family val="2"/>
          </rPr>
          <t xml:space="preserve">
21/04</t>
        </r>
      </text>
    </comment>
    <comment ref="G148" authorId="3" shapeId="0" xr:uid="{29610F68-B32E-497E-98D0-40518DA05EA1}">
      <text>
        <r>
          <rPr>
            <b/>
            <sz val="9"/>
            <color indexed="81"/>
            <rFont val="Tahoma"/>
            <family val="2"/>
          </rPr>
          <t>CHAN, Kar-Wai:</t>
        </r>
        <r>
          <rPr>
            <sz val="9"/>
            <color indexed="81"/>
            <rFont val="Tahoma"/>
            <family val="2"/>
          </rPr>
          <t xml:space="preserve">
Aug still needs pc cert
</t>
        </r>
      </text>
    </comment>
    <comment ref="E149" authorId="3" shapeId="0" xr:uid="{8744AABF-B91B-4F4B-B542-9B979825CF91}">
      <text>
        <r>
          <rPr>
            <b/>
            <sz val="9"/>
            <color indexed="81"/>
            <rFont val="Tahoma"/>
            <family val="2"/>
          </rPr>
          <t>CHAN, Kar-Wai:</t>
        </r>
        <r>
          <rPr>
            <sz val="9"/>
            <color indexed="81"/>
            <rFont val="Tahoma"/>
            <family val="2"/>
          </rPr>
          <t xml:space="preserve">
23/06</t>
        </r>
      </text>
    </comment>
  </commentList>
</comments>
</file>

<file path=xl/sharedStrings.xml><?xml version="1.0" encoding="utf-8"?>
<sst xmlns="http://schemas.openxmlformats.org/spreadsheetml/2006/main" count="399" uniqueCount="136">
  <si>
    <t>2025/26</t>
  </si>
  <si>
    <t>2026/27</t>
  </si>
  <si>
    <t>2027/28</t>
  </si>
  <si>
    <t>2028/29</t>
  </si>
  <si>
    <t>2029/30</t>
  </si>
  <si>
    <t>2030/31</t>
  </si>
  <si>
    <t>2031/32</t>
  </si>
  <si>
    <t>2032/33</t>
  </si>
  <si>
    <t>2033/34</t>
  </si>
  <si>
    <t>2034/35</t>
  </si>
  <si>
    <t>2035/36</t>
  </si>
  <si>
    <t>Apr</t>
  </si>
  <si>
    <t>May</t>
  </si>
  <si>
    <t>Jun</t>
  </si>
  <si>
    <t>Jul</t>
  </si>
  <si>
    <t>Aug</t>
  </si>
  <si>
    <t>Sep</t>
  </si>
  <si>
    <t>Oct</t>
  </si>
  <si>
    <t>Nov</t>
  </si>
  <si>
    <t>Dec</t>
  </si>
  <si>
    <t>Jan</t>
  </si>
  <si>
    <t>Feb</t>
  </si>
  <si>
    <t>Mar</t>
  </si>
  <si>
    <t xml:space="preserve">Feb </t>
  </si>
  <si>
    <t xml:space="preserve">Sep </t>
  </si>
  <si>
    <t>Brought Forward Total Households in TA</t>
  </si>
  <si>
    <t>New TA cases (assumes previous year increase)</t>
  </si>
  <si>
    <t>B/F Prv Mth Demand</t>
  </si>
  <si>
    <t>Plus Waiting List (individuals waiting to be placed into TA)</t>
  </si>
  <si>
    <t>Less</t>
  </si>
  <si>
    <t>New Builds (based on planning completions assuming half of affordable housing comes forward for TA)</t>
  </si>
  <si>
    <t>New Builds</t>
  </si>
  <si>
    <t>Proj Resolved Cases via Social Housing</t>
  </si>
  <si>
    <t>Resolved Cases via Other (transfer within TA, supported housing, ceased to occupy TA, offer in PRS)</t>
  </si>
  <si>
    <t>Resolved Cases via Other</t>
  </si>
  <si>
    <t>Total Resolved</t>
  </si>
  <si>
    <t>Total Households in TA</t>
  </si>
  <si>
    <t>Homes2Lease (assumes 1 extra per month)</t>
  </si>
  <si>
    <t>PSLs</t>
  </si>
  <si>
    <t>CHP</t>
  </si>
  <si>
    <t>Genesis</t>
  </si>
  <si>
    <t>Council owned properties and Hostels</t>
  </si>
  <si>
    <t>Womens Refuge</t>
  </si>
  <si>
    <t>Modular Units</t>
  </si>
  <si>
    <t>Crash Pad</t>
  </si>
  <si>
    <t>Waiting List</t>
  </si>
  <si>
    <t>Proj Own Stock</t>
  </si>
  <si>
    <t xml:space="preserve">DEMAND </t>
  </si>
  <si>
    <t>2017/18 - Actual</t>
  </si>
  <si>
    <t>2018/19  Current Projections</t>
  </si>
  <si>
    <t>2018/19 Actual</t>
  </si>
  <si>
    <t>Proj Gross Presented</t>
  </si>
  <si>
    <t>Plus Waiting List</t>
  </si>
  <si>
    <t>Proj Resolved Cases via Voids</t>
  </si>
  <si>
    <t>Crash Pad/ Anne Knight House</t>
  </si>
  <si>
    <t xml:space="preserve"> Anne Knight House</t>
  </si>
  <si>
    <t>Proj Own Stock &amp; PSLs</t>
  </si>
  <si>
    <t>Projection</t>
  </si>
  <si>
    <t>Original Estimate</t>
  </si>
  <si>
    <t>Original</t>
  </si>
  <si>
    <t>Variance</t>
  </si>
  <si>
    <t>Other ????- some sort of balancing item</t>
  </si>
  <si>
    <t>Current (Actual plus projection)</t>
  </si>
  <si>
    <t>Staff houses</t>
  </si>
  <si>
    <t>Buy + Adapations (units - not houses)</t>
  </si>
  <si>
    <t xml:space="preserve">   PODS</t>
  </si>
  <si>
    <t>Hostel</t>
  </si>
  <si>
    <t>New Hostel</t>
  </si>
  <si>
    <t>Variance - Council owned</t>
  </si>
  <si>
    <t>New development nomination rights</t>
  </si>
  <si>
    <t>Runwell hospital (net of Ph1)</t>
  </si>
  <si>
    <t>Runwell hospital (Ph 1)</t>
  </si>
  <si>
    <t>ARU (Ph 1)</t>
  </si>
  <si>
    <t>Land N Copperfield Rd - East</t>
  </si>
  <si>
    <t>Land N Copperfield Rd - West</t>
  </si>
  <si>
    <t>Countryside Zest (Ph 1, parcel A)</t>
  </si>
  <si>
    <t>Neighbourhood Centre</t>
  </si>
  <si>
    <t>Land @ Belstead Farm Lane - Ph1</t>
  </si>
  <si>
    <t>Land @ Belstead Farm Lane - Ph2</t>
  </si>
  <si>
    <t>Land @  N of Hospital Approach Broomfield</t>
  </si>
  <si>
    <t>Marconi Works site</t>
  </si>
  <si>
    <t>24 Duke St</t>
  </si>
  <si>
    <t>Land @ The Nest, Edney Common</t>
  </si>
  <si>
    <t>Eurest Crown Building, Beeches Rd</t>
  </si>
  <si>
    <t>ECC Transport Depot,Coval La</t>
  </si>
  <si>
    <t>Waterfront Pl, Wharf Rd</t>
  </si>
  <si>
    <t>1 Crowsfield Cotts, Church Rd, W Hanningfield</t>
  </si>
  <si>
    <t>2-8 Barrack La, Gt Waltham</t>
  </si>
  <si>
    <t>Land 5-7 Whitehouse Cres, Gt Baddow</t>
  </si>
  <si>
    <t>Cherry Garden Rd</t>
  </si>
  <si>
    <t>The New Barn, Kings Rd</t>
  </si>
  <si>
    <t>Land @ r/o 8-10 Oak Cotts, Main Rd, Boreham</t>
  </si>
  <si>
    <t>Land 10-11 Mercia Cl, Gt Baddow</t>
  </si>
  <si>
    <t>Assumed later years</t>
  </si>
  <si>
    <t>Only 50% Available for Homeless</t>
  </si>
  <si>
    <t>Projection and Actual (shaded)</t>
  </si>
  <si>
    <t>Three Stars</t>
  </si>
  <si>
    <t>Variations</t>
  </si>
  <si>
    <t>Average Cost of Nightly Let used for Projection</t>
  </si>
  <si>
    <t>2019/20 Actual &amp; Forecasts</t>
  </si>
  <si>
    <t>PSL</t>
  </si>
  <si>
    <t>CCC Retained</t>
  </si>
  <si>
    <t>B&amp;B</t>
  </si>
  <si>
    <t>Nightly Lets</t>
  </si>
  <si>
    <t>Total Households in TA at Month End</t>
  </si>
  <si>
    <t>Memorandum - New Builds</t>
  </si>
  <si>
    <t>Locata</t>
  </si>
  <si>
    <t>Omni</t>
  </si>
  <si>
    <t>To get the TA figures to match Omnis I take the Omni Move Out figures and then deduct the New build and Non-New Build lets to those in TA from the CBL Lets spreadsheet. It isn't perfect as Omni Move Outs and the CBL Lets don't run in synch and it would take forever to reconcile both spreadsheets every month.</t>
  </si>
  <si>
    <t>I use the pivot workings from Plot Monitoring 2020 onwards@14.04.2020 Consolidated in Upcoming affordable housing, will move over to this spreadsheet at some point.</t>
  </si>
  <si>
    <r>
      <t>Planning team's forecasted new build completions (</t>
    </r>
    <r>
      <rPr>
        <b/>
        <sz val="10"/>
        <color theme="1"/>
        <rFont val="Arial"/>
        <family val="2"/>
      </rPr>
      <t xml:space="preserve">assuming 9 month lag </t>
    </r>
    <r>
      <rPr>
        <sz val="10"/>
        <color theme="1"/>
        <rFont val="Arial"/>
        <family val="2"/>
      </rPr>
      <t xml:space="preserve">before being recorded as let - </t>
    </r>
    <r>
      <rPr>
        <b/>
        <sz val="10"/>
        <color theme="1"/>
        <rFont val="Arial"/>
        <family val="2"/>
      </rPr>
      <t>at start of latest financial year</t>
    </r>
    <r>
      <rPr>
        <sz val="10"/>
        <color theme="1"/>
        <rFont val="Arial"/>
        <family val="2"/>
      </rPr>
      <t>)</t>
    </r>
  </si>
  <si>
    <r>
      <t>Forecasted new builds lets to TA Households (</t>
    </r>
    <r>
      <rPr>
        <b/>
        <sz val="10"/>
        <color theme="1"/>
        <rFont val="Arial"/>
        <family val="2"/>
      </rPr>
      <t>at start of latest financial year</t>
    </r>
    <r>
      <rPr>
        <sz val="10"/>
        <color theme="1"/>
        <rFont val="Arial"/>
        <family val="2"/>
      </rPr>
      <t xml:space="preserve"> - </t>
    </r>
    <r>
      <rPr>
        <b/>
        <sz val="10"/>
        <color theme="1"/>
        <rFont val="Arial"/>
        <family val="2"/>
      </rPr>
      <t>assuming 9 month lag</t>
    </r>
    <r>
      <rPr>
        <sz val="10"/>
        <color theme="1"/>
        <rFont val="Arial"/>
        <family val="2"/>
      </rPr>
      <t>)</t>
    </r>
  </si>
  <si>
    <r>
      <t>Monthly revised remaining forecasted new builds lets to TA Households (</t>
    </r>
    <r>
      <rPr>
        <b/>
        <sz val="10"/>
        <color theme="1"/>
        <rFont val="Arial"/>
        <family val="2"/>
      </rPr>
      <t>assuming 9 month lag</t>
    </r>
    <r>
      <rPr>
        <sz val="10"/>
        <color theme="1"/>
        <rFont val="Arial"/>
        <family val="2"/>
      </rPr>
      <t xml:space="preserve"> and Covid updates)</t>
    </r>
  </si>
  <si>
    <r>
      <t xml:space="preserve">2021/22 Actual &amp; </t>
    </r>
    <r>
      <rPr>
        <b/>
        <sz val="10"/>
        <color theme="9" tint="-0.249977111117893"/>
        <rFont val="Arial"/>
        <family val="2"/>
      </rPr>
      <t>Forecasts</t>
    </r>
  </si>
  <si>
    <r>
      <t xml:space="preserve">2022/23 Actual &amp; </t>
    </r>
    <r>
      <rPr>
        <b/>
        <sz val="10"/>
        <color theme="5" tint="-0.249977111117893"/>
        <rFont val="Arial"/>
        <family val="2"/>
      </rPr>
      <t>Forecasts</t>
    </r>
  </si>
  <si>
    <t>2020/21 Actual</t>
  </si>
  <si>
    <r>
      <t xml:space="preserve">Forecasted remaining new build completions (not yet recorded as let on Locata and assuming </t>
    </r>
    <r>
      <rPr>
        <b/>
        <sz val="10"/>
        <color theme="1"/>
        <rFont val="Arial"/>
        <family val="2"/>
      </rPr>
      <t>9 month planning lag</t>
    </r>
    <r>
      <rPr>
        <sz val="10"/>
        <color theme="1"/>
        <rFont val="Arial"/>
        <family val="2"/>
      </rPr>
      <t>)</t>
    </r>
  </si>
  <si>
    <r>
      <t xml:space="preserve">2023/24 Actual &amp; </t>
    </r>
    <r>
      <rPr>
        <b/>
        <sz val="10"/>
        <color theme="8" tint="-0.249977111117893"/>
        <rFont val="Arial"/>
        <family val="2"/>
      </rPr>
      <t>Forecasts</t>
    </r>
  </si>
  <si>
    <t>TA Type</t>
  </si>
  <si>
    <t>TA stock</t>
  </si>
  <si>
    <t xml:space="preserve">Monthly TA move ins </t>
  </si>
  <si>
    <t>Monthly TA move outs</t>
  </si>
  <si>
    <r>
      <t xml:space="preserve">2024/25 Actual &amp; </t>
    </r>
    <r>
      <rPr>
        <b/>
        <sz val="10"/>
        <color theme="0" tint="-0.499984740745262"/>
        <rFont val="Arial"/>
        <family val="2"/>
      </rPr>
      <t>Forecasts</t>
    </r>
  </si>
  <si>
    <r>
      <rPr>
        <b/>
        <sz val="10"/>
        <color theme="1"/>
        <rFont val="Gill Sans MT"/>
        <family val="2"/>
      </rPr>
      <t>TA Cases Resolved via other Social Housing</t>
    </r>
    <r>
      <rPr>
        <sz val="10"/>
        <color theme="1"/>
        <rFont val="Gill Sans MT"/>
        <family val="2"/>
      </rPr>
      <t xml:space="preserve"> (as recorded on Omni)</t>
    </r>
  </si>
  <si>
    <r>
      <t xml:space="preserve">TA Cases moved out of TA via other means </t>
    </r>
    <r>
      <rPr>
        <sz val="10"/>
        <color theme="1"/>
        <rFont val="Gill Sans MT"/>
        <family val="2"/>
      </rPr>
      <t>(as recorded on Omni)</t>
    </r>
  </si>
  <si>
    <r>
      <rPr>
        <b/>
        <sz val="10"/>
        <color theme="1"/>
        <rFont val="Gill Sans MT"/>
        <family val="2"/>
      </rPr>
      <t>TA Cases Resolved via New Builds</t>
    </r>
    <r>
      <rPr>
        <sz val="10"/>
        <color theme="1"/>
        <rFont val="Gill Sans MT"/>
        <family val="2"/>
      </rPr>
      <t xml:space="preserve"> (new build lets recorded on Locata that match Omni, uses  Omni move out dates)</t>
    </r>
  </si>
  <si>
    <r>
      <rPr>
        <b/>
        <sz val="10"/>
        <color theme="1"/>
        <rFont val="Arial"/>
        <family val="2"/>
      </rPr>
      <t>Actual new build lets</t>
    </r>
    <r>
      <rPr>
        <sz val="10"/>
        <color theme="1"/>
        <rFont val="Arial"/>
        <family val="2"/>
      </rPr>
      <t xml:space="preserve"> (lets recorded on Locata using Locata let dates)</t>
    </r>
  </si>
  <si>
    <t>Threadneedle House</t>
  </si>
  <si>
    <r>
      <rPr>
        <b/>
        <sz val="10"/>
        <color theme="1"/>
        <rFont val="Arial"/>
        <family val="2"/>
      </rPr>
      <t>Planning team's forecasted new build completions</t>
    </r>
    <r>
      <rPr>
        <sz val="10"/>
        <color theme="1"/>
        <rFont val="Arial"/>
        <family val="2"/>
      </rPr>
      <t xml:space="preserve"> (as recorded April 2024)</t>
    </r>
  </si>
  <si>
    <r>
      <rPr>
        <b/>
        <sz val="10"/>
        <color theme="1"/>
        <rFont val="Arial"/>
        <family val="2"/>
      </rPr>
      <t>Forecasted remaining new build completions</t>
    </r>
    <r>
      <rPr>
        <sz val="10"/>
        <color theme="1"/>
        <rFont val="Arial"/>
        <family val="2"/>
      </rPr>
      <t xml:space="preserve"> (not yet recorded as let  and assuming 3 month lag)</t>
    </r>
  </si>
  <si>
    <r>
      <rPr>
        <b/>
        <sz val="10"/>
        <color theme="1"/>
        <rFont val="Arial"/>
        <family val="2"/>
      </rPr>
      <t>Forecasted remaining new builds lets to TA Households</t>
    </r>
    <r>
      <rPr>
        <sz val="10"/>
        <color theme="1"/>
        <rFont val="Arial"/>
        <family val="2"/>
      </rPr>
      <t xml:space="preserve"> (assuming 3 month lag and any expected completion updates)</t>
    </r>
  </si>
  <si>
    <t>Move Out Each Month</t>
  </si>
  <si>
    <t>Original Estimate (set at Budget time)</t>
  </si>
  <si>
    <r>
      <rPr>
        <b/>
        <sz val="10"/>
        <color theme="1"/>
        <rFont val="Arial"/>
        <family val="2"/>
      </rPr>
      <t>Actual New builds to TA Households</t>
    </r>
    <r>
      <rPr>
        <sz val="10"/>
        <color theme="1"/>
        <rFont val="Arial"/>
        <family val="2"/>
      </rPr>
      <t xml:space="preserve"> (TA hhold lets reconciled on Locata and Omni, using Omni's TA move out dates)</t>
    </r>
  </si>
  <si>
    <r>
      <rPr>
        <b/>
        <sz val="10"/>
        <color theme="1"/>
        <rFont val="Arial"/>
        <family val="2"/>
      </rPr>
      <t>Planning team's forecasted new build completions</t>
    </r>
    <r>
      <rPr>
        <sz val="10"/>
        <color theme="1"/>
        <rFont val="Arial"/>
        <family val="2"/>
      </rPr>
      <t xml:space="preserve"> ( with 3 month lag  - updated October 24)</t>
    </r>
  </si>
  <si>
    <r>
      <rPr>
        <b/>
        <sz val="10"/>
        <color theme="1"/>
        <rFont val="Arial"/>
        <family val="2"/>
      </rPr>
      <t xml:space="preserve">Forecasted new builds lets to TA Households </t>
    </r>
    <r>
      <rPr>
        <sz val="10"/>
        <color theme="1"/>
        <rFont val="Arial"/>
        <family val="2"/>
      </rPr>
      <t>(assuming 3 month lag - as at October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</si>
</sst>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0.000"/>
    <numFmt numFmtId="166" formatCode="#,##0.0"/>
  </numFmts>
  <fonts count="36" x14ac:knownFonts="1">
    <font>
      <sz val="9"/>
      <color theme="1"/>
      <name val="Arial"/>
      <family val="2"/>
    </font>
    <font>
      <sz val="10"/>
      <color theme="1"/>
      <name val="Gill Sans MT"/>
      <family val="2"/>
    </font>
    <font>
      <b/>
      <u/>
      <sz val="10"/>
      <color indexed="8"/>
      <name val="Gill Sans MT"/>
      <family val="2"/>
    </font>
    <font>
      <sz val="10"/>
      <color theme="1"/>
      <name val="Arial"/>
      <family val="2"/>
    </font>
    <font>
      <b/>
      <sz val="14"/>
      <color theme="1"/>
      <name val="Arial"/>
      <family val="2"/>
    </font>
    <font>
      <b/>
      <sz val="10"/>
      <color theme="1"/>
      <name val="Arial"/>
      <family val="2"/>
    </font>
    <font>
      <sz val="10"/>
      <color rgb="FFFF0000"/>
      <name val="Gill Sans MT"/>
      <family val="2"/>
    </font>
    <font>
      <b/>
      <sz val="10"/>
      <color indexed="8"/>
      <name val="Gill Sans MT"/>
      <family val="2"/>
    </font>
    <font>
      <b/>
      <sz val="10"/>
      <color theme="1"/>
      <name val="Gill Sans MT"/>
      <family val="2"/>
    </font>
    <font>
      <u/>
      <sz val="10"/>
      <color theme="1"/>
      <name val="Gill Sans MT"/>
      <family val="2"/>
    </font>
    <font>
      <b/>
      <sz val="10"/>
      <name val="Gill Sans MT"/>
      <family val="2"/>
    </font>
    <font>
      <sz val="10"/>
      <color indexed="8"/>
      <name val="Gill Sans MT"/>
      <family val="2"/>
    </font>
    <font>
      <b/>
      <sz val="14"/>
      <color theme="1"/>
      <name val="Gill Sans MT"/>
      <family val="2"/>
    </font>
    <font>
      <b/>
      <sz val="9"/>
      <color theme="1"/>
      <name val="Gill Sans MT"/>
      <family val="2"/>
    </font>
    <font>
      <i/>
      <sz val="9"/>
      <color theme="1"/>
      <name val="Arial"/>
      <family val="2"/>
    </font>
    <font>
      <b/>
      <i/>
      <sz val="9"/>
      <color theme="1"/>
      <name val="Arial"/>
      <family val="2"/>
    </font>
    <font>
      <sz val="9"/>
      <color theme="1"/>
      <name val="Gill Sans MT"/>
      <family val="2"/>
    </font>
    <font>
      <sz val="10"/>
      <name val="Gill Sans MT"/>
      <family val="2"/>
    </font>
    <font>
      <strike/>
      <sz val="10"/>
      <color theme="1"/>
      <name val="Gill Sans MT"/>
      <family val="2"/>
    </font>
    <font>
      <sz val="9"/>
      <name val="Gill Sans MT"/>
      <family val="2"/>
    </font>
    <font>
      <b/>
      <sz val="9"/>
      <color indexed="81"/>
      <name val="Tahoma"/>
      <family val="2"/>
    </font>
    <font>
      <sz val="9"/>
      <color indexed="81"/>
      <name val="Tahoma"/>
      <family val="2"/>
    </font>
    <font>
      <sz val="10"/>
      <name val="Arial"/>
      <family val="2"/>
    </font>
    <font>
      <b/>
      <u/>
      <sz val="10"/>
      <color indexed="8"/>
      <name val="Arial"/>
      <family val="2"/>
    </font>
    <font>
      <b/>
      <sz val="10"/>
      <color theme="9" tint="-0.249977111117893"/>
      <name val="Arial"/>
      <family val="2"/>
    </font>
    <font>
      <b/>
      <sz val="10"/>
      <color theme="5" tint="-0.249977111117893"/>
      <name val="Arial"/>
      <family val="2"/>
    </font>
    <font>
      <b/>
      <u/>
      <sz val="10"/>
      <color theme="1"/>
      <name val="Gill Sans MT"/>
      <family val="2"/>
    </font>
    <font>
      <b/>
      <sz val="10"/>
      <color rgb="FFFF0000"/>
      <name val="Arial"/>
      <family val="2"/>
    </font>
    <font>
      <b/>
      <sz val="10"/>
      <color rgb="FFFF0000"/>
      <name val="Gill Sans MT"/>
      <family val="2"/>
    </font>
    <font>
      <b/>
      <sz val="10"/>
      <color theme="8" tint="-0.249977111117893"/>
      <name val="Arial"/>
      <family val="2"/>
    </font>
    <font>
      <sz val="9"/>
      <color theme="1"/>
      <name val="Arial"/>
      <family val="2"/>
    </font>
    <font>
      <sz val="10"/>
      <color rgb="FFFF0000"/>
      <name val="Arial"/>
      <family val="2"/>
    </font>
    <font>
      <b/>
      <sz val="10"/>
      <color rgb="FF7030A0"/>
      <name val="Arial"/>
      <family val="2"/>
    </font>
    <font>
      <sz val="10"/>
      <color rgb="FF7030A0"/>
      <name val="Gill Sans MT"/>
      <family val="2"/>
    </font>
    <font>
      <b/>
      <sz val="10"/>
      <color rgb="FF7030A0"/>
      <name val="Gill Sans MT"/>
      <family val="2"/>
    </font>
    <font>
      <b/>
      <sz val="10"/>
      <color theme="0" tint="-0.499984740745262"/>
      <name val="Arial"/>
      <family val="2"/>
    </font>
  </fonts>
  <fills count="25">
    <fill>
      <patternFill patternType="none"/>
    </fill>
    <fill>
      <patternFill patternType="gray125"/>
    </fill>
    <fill>
      <patternFill patternType="solid">
        <fgColor indexed="36"/>
        <bgColor indexed="64"/>
      </patternFill>
    </fill>
    <fill>
      <patternFill patternType="solid">
        <fgColor rgb="FFFFFF99"/>
        <bgColor indexed="64"/>
      </patternFill>
    </fill>
    <fill>
      <patternFill patternType="solid">
        <fgColor rgb="FF9966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FF66CC"/>
        <bgColor indexed="64"/>
      </patternFill>
    </fill>
    <fill>
      <patternFill patternType="solid">
        <fgColor rgb="FF008080"/>
        <bgColor indexed="64"/>
      </patternFill>
    </fill>
    <fill>
      <patternFill patternType="solid">
        <fgColor rgb="FF66FF99"/>
        <bgColor indexed="64"/>
      </patternFill>
    </fill>
    <fill>
      <patternFill patternType="solid">
        <fgColor rgb="FF99FF33"/>
        <bgColor indexed="64"/>
      </patternFill>
    </fill>
    <fill>
      <patternFill patternType="solid">
        <fgColor rgb="FF66FFCC"/>
        <bgColor indexed="64"/>
      </patternFill>
    </fill>
    <fill>
      <patternFill patternType="solid">
        <fgColor rgb="FFCCCCFF"/>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43">
    <border>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22" fillId="0" borderId="0"/>
    <xf numFmtId="0" fontId="22" fillId="0" borderId="0"/>
    <xf numFmtId="0" fontId="22" fillId="0" borderId="0"/>
    <xf numFmtId="9" fontId="30" fillId="0" borderId="0" applyFont="0" applyFill="0" applyBorder="0" applyAlignment="0" applyProtection="0"/>
  </cellStyleXfs>
  <cellXfs count="816">
    <xf numFmtId="0" fontId="0" fillId="0" borderId="0" xfId="0"/>
    <xf numFmtId="3" fontId="1" fillId="0" borderId="0" xfId="0" applyNumberFormat="1" applyFont="1"/>
    <xf numFmtId="3" fontId="2" fillId="0" borderId="0" xfId="0" applyNumberFormat="1" applyFont="1"/>
    <xf numFmtId="3" fontId="1" fillId="0" borderId="1" xfId="0" applyNumberFormat="1" applyFont="1" applyBorder="1"/>
    <xf numFmtId="3" fontId="3" fillId="0" borderId="0" xfId="0" applyNumberFormat="1" applyFont="1"/>
    <xf numFmtId="3" fontId="1" fillId="3" borderId="0" xfId="0" applyNumberFormat="1" applyFont="1" applyFill="1"/>
    <xf numFmtId="3" fontId="8" fillId="0" borderId="6" xfId="0" applyNumberFormat="1" applyFont="1" applyBorder="1" applyAlignment="1">
      <alignment horizontal="center" vertical="center"/>
    </xf>
    <xf numFmtId="3" fontId="8" fillId="3" borderId="0" xfId="0" applyNumberFormat="1" applyFont="1" applyFill="1"/>
    <xf numFmtId="3" fontId="1" fillId="0" borderId="7" xfId="0" applyNumberFormat="1" applyFont="1" applyBorder="1"/>
    <xf numFmtId="3" fontId="1" fillId="0" borderId="8" xfId="0" applyNumberFormat="1" applyFont="1" applyBorder="1"/>
    <xf numFmtId="3" fontId="1" fillId="3" borderId="8" xfId="0" applyNumberFormat="1" applyFont="1" applyFill="1" applyBorder="1"/>
    <xf numFmtId="3" fontId="1" fillId="0" borderId="6" xfId="0" applyNumberFormat="1" applyFont="1" applyBorder="1" applyAlignment="1">
      <alignment horizontal="center" vertical="center"/>
    </xf>
    <xf numFmtId="3" fontId="1" fillId="3" borderId="7" xfId="0" applyNumberFormat="1" applyFont="1" applyFill="1" applyBorder="1"/>
    <xf numFmtId="3" fontId="2" fillId="2" borderId="0" xfId="0" applyNumberFormat="1" applyFont="1" applyFill="1"/>
    <xf numFmtId="3" fontId="8" fillId="0" borderId="7" xfId="0" applyNumberFormat="1" applyFont="1" applyBorder="1"/>
    <xf numFmtId="3" fontId="8" fillId="0" borderId="0" xfId="0" applyNumberFormat="1" applyFont="1"/>
    <xf numFmtId="3" fontId="8" fillId="0" borderId="8" xfId="0" applyNumberFormat="1" applyFont="1" applyBorder="1"/>
    <xf numFmtId="3" fontId="9" fillId="0" borderId="6" xfId="0" applyNumberFormat="1" applyFont="1" applyBorder="1" applyAlignment="1">
      <alignment horizontal="center" vertical="center"/>
    </xf>
    <xf numFmtId="3" fontId="1" fillId="3" borderId="11" xfId="0" applyNumberFormat="1" applyFont="1" applyFill="1" applyBorder="1"/>
    <xf numFmtId="3" fontId="8" fillId="3" borderId="20" xfId="0" applyNumberFormat="1" applyFont="1" applyFill="1" applyBorder="1"/>
    <xf numFmtId="3" fontId="8" fillId="3" borderId="18" xfId="0" applyNumberFormat="1" applyFont="1" applyFill="1" applyBorder="1"/>
    <xf numFmtId="3" fontId="8" fillId="3" borderId="19" xfId="0" applyNumberFormat="1" applyFont="1" applyFill="1" applyBorder="1"/>
    <xf numFmtId="3" fontId="10" fillId="0" borderId="0" xfId="0" applyNumberFormat="1" applyFont="1"/>
    <xf numFmtId="3" fontId="10" fillId="3" borderId="0" xfId="0" applyNumberFormat="1" applyFont="1" applyFill="1"/>
    <xf numFmtId="3" fontId="10" fillId="3" borderId="8" xfId="0" applyNumberFormat="1" applyFont="1" applyFill="1" applyBorder="1"/>
    <xf numFmtId="3" fontId="6" fillId="0" borderId="0" xfId="0" applyNumberFormat="1" applyFont="1"/>
    <xf numFmtId="3" fontId="1" fillId="3" borderId="21" xfId="0" applyNumberFormat="1" applyFont="1" applyFill="1" applyBorder="1"/>
    <xf numFmtId="3" fontId="2" fillId="5" borderId="0" xfId="0" applyNumberFormat="1" applyFont="1" applyFill="1"/>
    <xf numFmtId="3" fontId="1" fillId="5" borderId="0" xfId="0" applyNumberFormat="1" applyFont="1" applyFill="1"/>
    <xf numFmtId="0" fontId="13" fillId="0" borderId="8" xfId="0" applyFont="1" applyBorder="1" applyAlignment="1">
      <alignment horizontal="center" vertical="center" wrapText="1"/>
    </xf>
    <xf numFmtId="0" fontId="4" fillId="0" borderId="0" xfId="0" applyFont="1" applyAlignment="1">
      <alignment vertical="center" wrapText="1"/>
    </xf>
    <xf numFmtId="0" fontId="13" fillId="0" borderId="7" xfId="0" applyFont="1" applyBorder="1" applyAlignment="1">
      <alignment horizontal="center" vertical="center" wrapText="1"/>
    </xf>
    <xf numFmtId="3" fontId="5" fillId="0" borderId="0" xfId="0" applyNumberFormat="1" applyFont="1" applyAlignment="1">
      <alignment horizontal="center"/>
    </xf>
    <xf numFmtId="3" fontId="12" fillId="5" borderId="0" xfId="0" applyNumberFormat="1" applyFont="1" applyFill="1" applyAlignment="1">
      <alignment horizontal="center" vertical="center" wrapText="1"/>
    </xf>
    <xf numFmtId="3" fontId="1" fillId="5" borderId="7" xfId="0" applyNumberFormat="1" applyFont="1" applyFill="1" applyBorder="1"/>
    <xf numFmtId="3" fontId="1" fillId="5" borderId="8" xfId="0" applyNumberFormat="1" applyFont="1" applyFill="1" applyBorder="1"/>
    <xf numFmtId="3" fontId="1" fillId="6" borderId="0" xfId="0" applyNumberFormat="1" applyFont="1" applyFill="1"/>
    <xf numFmtId="3" fontId="1" fillId="6" borderId="5" xfId="0" applyNumberFormat="1" applyFont="1" applyFill="1" applyBorder="1"/>
    <xf numFmtId="3" fontId="3" fillId="0" borderId="6" xfId="0" applyNumberFormat="1" applyFont="1" applyBorder="1" applyAlignment="1">
      <alignment horizontal="center" vertical="center"/>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3" fontId="8" fillId="5" borderId="7" xfId="0" applyNumberFormat="1" applyFont="1" applyFill="1" applyBorder="1"/>
    <xf numFmtId="3" fontId="8" fillId="5" borderId="0" xfId="0" applyNumberFormat="1" applyFont="1" applyFill="1"/>
    <xf numFmtId="3" fontId="8" fillId="5" borderId="8" xfId="0" applyNumberFormat="1" applyFont="1" applyFill="1" applyBorder="1"/>
    <xf numFmtId="3" fontId="8" fillId="6" borderId="0" xfId="0" applyNumberFormat="1" applyFont="1" applyFill="1"/>
    <xf numFmtId="3" fontId="8" fillId="6" borderId="8" xfId="0" applyNumberFormat="1" applyFont="1" applyFill="1" applyBorder="1"/>
    <xf numFmtId="3" fontId="8" fillId="5" borderId="3" xfId="0" applyNumberFormat="1" applyFont="1" applyFill="1" applyBorder="1"/>
    <xf numFmtId="3" fontId="8" fillId="5" borderId="4" xfId="0" applyNumberFormat="1" applyFont="1" applyFill="1" applyBorder="1"/>
    <xf numFmtId="3" fontId="8" fillId="5" borderId="5" xfId="0" applyNumberFormat="1" applyFont="1" applyFill="1" applyBorder="1"/>
    <xf numFmtId="3" fontId="8" fillId="6" borderId="7" xfId="0" applyNumberFormat="1" applyFont="1" applyFill="1" applyBorder="1"/>
    <xf numFmtId="3" fontId="8" fillId="7" borderId="3" xfId="0" applyNumberFormat="1" applyFont="1" applyFill="1" applyBorder="1"/>
    <xf numFmtId="3" fontId="8" fillId="7" borderId="4" xfId="0" applyNumberFormat="1" applyFont="1" applyFill="1" applyBorder="1"/>
    <xf numFmtId="3" fontId="8" fillId="7" borderId="5" xfId="0" applyNumberFormat="1" applyFont="1" applyFill="1" applyBorder="1"/>
    <xf numFmtId="3" fontId="3" fillId="0" borderId="4" xfId="0" applyNumberFormat="1" applyFont="1" applyBorder="1"/>
    <xf numFmtId="3" fontId="3" fillId="8" borderId="4" xfId="0" applyNumberFormat="1" applyFont="1" applyFill="1" applyBorder="1"/>
    <xf numFmtId="3" fontId="3" fillId="8" borderId="5" xfId="0" applyNumberFormat="1" applyFont="1" applyFill="1" applyBorder="1"/>
    <xf numFmtId="3" fontId="3" fillId="9" borderId="4" xfId="0" applyNumberFormat="1" applyFont="1" applyFill="1" applyBorder="1"/>
    <xf numFmtId="3" fontId="3" fillId="9" borderId="5" xfId="0" applyNumberFormat="1" applyFont="1" applyFill="1" applyBorder="1"/>
    <xf numFmtId="3" fontId="3" fillId="8" borderId="3" xfId="0" applyNumberFormat="1" applyFont="1" applyFill="1" applyBorder="1"/>
    <xf numFmtId="3" fontId="3" fillId="10" borderId="3" xfId="0" applyNumberFormat="1" applyFont="1" applyFill="1" applyBorder="1"/>
    <xf numFmtId="3" fontId="3" fillId="10" borderId="4" xfId="0" applyNumberFormat="1" applyFont="1" applyFill="1" applyBorder="1"/>
    <xf numFmtId="3" fontId="3" fillId="10" borderId="5" xfId="0" applyNumberFormat="1" applyFont="1" applyFill="1" applyBorder="1"/>
    <xf numFmtId="3" fontId="3" fillId="11" borderId="3" xfId="0" applyNumberFormat="1" applyFont="1" applyFill="1" applyBorder="1"/>
    <xf numFmtId="3" fontId="3" fillId="11" borderId="4" xfId="0" applyNumberFormat="1" applyFont="1" applyFill="1" applyBorder="1"/>
    <xf numFmtId="3" fontId="3" fillId="11" borderId="5" xfId="0" applyNumberFormat="1" applyFont="1" applyFill="1" applyBorder="1"/>
    <xf numFmtId="3" fontId="3" fillId="3" borderId="3" xfId="0" applyNumberFormat="1" applyFont="1" applyFill="1" applyBorder="1"/>
    <xf numFmtId="3" fontId="3" fillId="3" borderId="4" xfId="0" applyNumberFormat="1" applyFont="1" applyFill="1" applyBorder="1"/>
    <xf numFmtId="3" fontId="3" fillId="3" borderId="5" xfId="0" applyNumberFormat="1" applyFont="1" applyFill="1" applyBorder="1"/>
    <xf numFmtId="3" fontId="3" fillId="12" borderId="3" xfId="0" applyNumberFormat="1" applyFont="1" applyFill="1" applyBorder="1"/>
    <xf numFmtId="3" fontId="3" fillId="12" borderId="4" xfId="0" applyNumberFormat="1" applyFont="1" applyFill="1" applyBorder="1"/>
    <xf numFmtId="3" fontId="3" fillId="12" borderId="5" xfId="0" applyNumberFormat="1" applyFont="1" applyFill="1" applyBorder="1"/>
    <xf numFmtId="3" fontId="3" fillId="13" borderId="3" xfId="0" applyNumberFormat="1" applyFont="1" applyFill="1" applyBorder="1"/>
    <xf numFmtId="3" fontId="3" fillId="13" borderId="4" xfId="0" applyNumberFormat="1" applyFont="1" applyFill="1" applyBorder="1"/>
    <xf numFmtId="3" fontId="3" fillId="13" borderId="5" xfId="0" applyNumberFormat="1" applyFont="1" applyFill="1" applyBorder="1"/>
    <xf numFmtId="3" fontId="3" fillId="14" borderId="3" xfId="0" applyNumberFormat="1" applyFont="1" applyFill="1" applyBorder="1"/>
    <xf numFmtId="3" fontId="3" fillId="14" borderId="4" xfId="0" applyNumberFormat="1" applyFont="1" applyFill="1" applyBorder="1"/>
    <xf numFmtId="3" fontId="3" fillId="14" borderId="5" xfId="0" applyNumberFormat="1" applyFont="1" applyFill="1" applyBorder="1"/>
    <xf numFmtId="3" fontId="3" fillId="4" borderId="3" xfId="0" applyNumberFormat="1" applyFont="1" applyFill="1" applyBorder="1"/>
    <xf numFmtId="3" fontId="3" fillId="4" borderId="4" xfId="0" applyNumberFormat="1" applyFont="1" applyFill="1" applyBorder="1"/>
    <xf numFmtId="3" fontId="3" fillId="4" borderId="5" xfId="0" applyNumberFormat="1" applyFont="1" applyFill="1" applyBorder="1"/>
    <xf numFmtId="3" fontId="3" fillId="15" borderId="3" xfId="0" applyNumberFormat="1" applyFont="1" applyFill="1" applyBorder="1"/>
    <xf numFmtId="3" fontId="3" fillId="15" borderId="4" xfId="0" applyNumberFormat="1" applyFont="1" applyFill="1" applyBorder="1"/>
    <xf numFmtId="3" fontId="3" fillId="15" borderId="5" xfId="0" applyNumberFormat="1" applyFont="1" applyFill="1" applyBorder="1"/>
    <xf numFmtId="3" fontId="3" fillId="16" borderId="3" xfId="0" applyNumberFormat="1" applyFont="1" applyFill="1" applyBorder="1"/>
    <xf numFmtId="3" fontId="3" fillId="16" borderId="4" xfId="0" applyNumberFormat="1" applyFont="1" applyFill="1" applyBorder="1"/>
    <xf numFmtId="3" fontId="3" fillId="16" borderId="5" xfId="0" applyNumberFormat="1" applyFont="1" applyFill="1" applyBorder="1"/>
    <xf numFmtId="3" fontId="3" fillId="17" borderId="3" xfId="0" applyNumberFormat="1" applyFont="1" applyFill="1" applyBorder="1"/>
    <xf numFmtId="3" fontId="3" fillId="17" borderId="4" xfId="0" applyNumberFormat="1" applyFont="1" applyFill="1" applyBorder="1"/>
    <xf numFmtId="3" fontId="3" fillId="17" borderId="5" xfId="0" applyNumberFormat="1" applyFont="1" applyFill="1" applyBorder="1"/>
    <xf numFmtId="3" fontId="1" fillId="6" borderId="8" xfId="0" applyNumberFormat="1" applyFont="1" applyFill="1" applyBorder="1"/>
    <xf numFmtId="3" fontId="1" fillId="5" borderId="0" xfId="0" applyNumberFormat="1" applyFont="1" applyFill="1" applyAlignment="1">
      <alignment horizontal="right"/>
    </xf>
    <xf numFmtId="3" fontId="1" fillId="5" borderId="0" xfId="0" applyNumberFormat="1" applyFont="1" applyFill="1" applyAlignment="1">
      <alignment horizontal="right" vertical="center" wrapText="1"/>
    </xf>
    <xf numFmtId="3" fontId="1" fillId="5" borderId="8" xfId="0" applyNumberFormat="1" applyFont="1" applyFill="1" applyBorder="1" applyAlignment="1">
      <alignment horizontal="right" vertical="center" wrapText="1"/>
    </xf>
    <xf numFmtId="3" fontId="1" fillId="6" borderId="7" xfId="0" applyNumberFormat="1" applyFont="1" applyFill="1" applyBorder="1"/>
    <xf numFmtId="3" fontId="1" fillId="7" borderId="7" xfId="0" applyNumberFormat="1" applyFont="1" applyFill="1" applyBorder="1"/>
    <xf numFmtId="3" fontId="1" fillId="7" borderId="0" xfId="0" applyNumberFormat="1" applyFont="1" applyFill="1"/>
    <xf numFmtId="3" fontId="1" fillId="7" borderId="8" xfId="0" applyNumberFormat="1" applyFont="1" applyFill="1" applyBorder="1"/>
    <xf numFmtId="3" fontId="1" fillId="9" borderId="8" xfId="0" applyNumberFormat="1" applyFont="1" applyFill="1" applyBorder="1"/>
    <xf numFmtId="3" fontId="1" fillId="8" borderId="7" xfId="0" applyNumberFormat="1" applyFont="1" applyFill="1" applyBorder="1"/>
    <xf numFmtId="3" fontId="1" fillId="8" borderId="8" xfId="0" applyNumberFormat="1" applyFont="1" applyFill="1" applyBorder="1"/>
    <xf numFmtId="3" fontId="3" fillId="10" borderId="7" xfId="0" applyNumberFormat="1" applyFont="1" applyFill="1" applyBorder="1"/>
    <xf numFmtId="3" fontId="3" fillId="10" borderId="0" xfId="0" applyNumberFormat="1" applyFont="1" applyFill="1"/>
    <xf numFmtId="3" fontId="3" fillId="10" borderId="8" xfId="0" applyNumberFormat="1" applyFont="1" applyFill="1" applyBorder="1"/>
    <xf numFmtId="3" fontId="3" fillId="11" borderId="7" xfId="0" applyNumberFormat="1" applyFont="1" applyFill="1" applyBorder="1"/>
    <xf numFmtId="3" fontId="3" fillId="11" borderId="8" xfId="0" applyNumberFormat="1" applyFont="1" applyFill="1" applyBorder="1"/>
    <xf numFmtId="3" fontId="3" fillId="3" borderId="7" xfId="0" applyNumberFormat="1" applyFont="1" applyFill="1" applyBorder="1"/>
    <xf numFmtId="3" fontId="3" fillId="3" borderId="0" xfId="0" applyNumberFormat="1" applyFont="1" applyFill="1"/>
    <xf numFmtId="3" fontId="3" fillId="3" borderId="8" xfId="0" applyNumberFormat="1" applyFont="1" applyFill="1" applyBorder="1"/>
    <xf numFmtId="3" fontId="3" fillId="12" borderId="7" xfId="0" applyNumberFormat="1" applyFont="1" applyFill="1" applyBorder="1"/>
    <xf numFmtId="3" fontId="3" fillId="12" borderId="0" xfId="0" applyNumberFormat="1" applyFont="1" applyFill="1"/>
    <xf numFmtId="3" fontId="3" fillId="12" borderId="8" xfId="0" applyNumberFormat="1" applyFont="1" applyFill="1" applyBorder="1"/>
    <xf numFmtId="3" fontId="3" fillId="13" borderId="7" xfId="0" applyNumberFormat="1" applyFont="1" applyFill="1" applyBorder="1"/>
    <xf numFmtId="3" fontId="3" fillId="13" borderId="0" xfId="0" applyNumberFormat="1" applyFont="1" applyFill="1"/>
    <xf numFmtId="3" fontId="3" fillId="13" borderId="8" xfId="0" applyNumberFormat="1" applyFont="1" applyFill="1" applyBorder="1"/>
    <xf numFmtId="3" fontId="3" fillId="14" borderId="7" xfId="0" applyNumberFormat="1" applyFont="1" applyFill="1" applyBorder="1"/>
    <xf numFmtId="3" fontId="3" fillId="14" borderId="0" xfId="0" applyNumberFormat="1" applyFont="1" applyFill="1"/>
    <xf numFmtId="3" fontId="3" fillId="14" borderId="8" xfId="0" applyNumberFormat="1" applyFont="1" applyFill="1" applyBorder="1"/>
    <xf numFmtId="3" fontId="3" fillId="4" borderId="7" xfId="0" applyNumberFormat="1" applyFont="1" applyFill="1" applyBorder="1"/>
    <xf numFmtId="3" fontId="3" fillId="4" borderId="0" xfId="0" applyNumberFormat="1" applyFont="1" applyFill="1"/>
    <xf numFmtId="3" fontId="3" fillId="4" borderId="8" xfId="0" applyNumberFormat="1" applyFont="1" applyFill="1" applyBorder="1"/>
    <xf numFmtId="3" fontId="3" fillId="15" borderId="7" xfId="0" applyNumberFormat="1" applyFont="1" applyFill="1" applyBorder="1"/>
    <xf numFmtId="3" fontId="3" fillId="15" borderId="0" xfId="0" applyNumberFormat="1" applyFont="1" applyFill="1"/>
    <xf numFmtId="3" fontId="3" fillId="15" borderId="8" xfId="0" applyNumberFormat="1" applyFont="1" applyFill="1" applyBorder="1"/>
    <xf numFmtId="3" fontId="3" fillId="16" borderId="7" xfId="0" applyNumberFormat="1" applyFont="1" applyFill="1" applyBorder="1"/>
    <xf numFmtId="3" fontId="3" fillId="16" borderId="0" xfId="0" applyNumberFormat="1" applyFont="1" applyFill="1"/>
    <xf numFmtId="3" fontId="3" fillId="16" borderId="8" xfId="0" applyNumberFormat="1" applyFont="1" applyFill="1" applyBorder="1"/>
    <xf numFmtId="3" fontId="3" fillId="17" borderId="7" xfId="0" applyNumberFormat="1" applyFont="1" applyFill="1" applyBorder="1"/>
    <xf numFmtId="3" fontId="3" fillId="17" borderId="0" xfId="0" applyNumberFormat="1" applyFont="1" applyFill="1"/>
    <xf numFmtId="3" fontId="3" fillId="17" borderId="8" xfId="0" applyNumberFormat="1" applyFont="1" applyFill="1" applyBorder="1"/>
    <xf numFmtId="3" fontId="1" fillId="10" borderId="7" xfId="0" applyNumberFormat="1" applyFont="1" applyFill="1" applyBorder="1"/>
    <xf numFmtId="3" fontId="1" fillId="10" borderId="0" xfId="0" applyNumberFormat="1" applyFont="1" applyFill="1"/>
    <xf numFmtId="3" fontId="1" fillId="10" borderId="8" xfId="0" applyNumberFormat="1" applyFont="1" applyFill="1" applyBorder="1"/>
    <xf numFmtId="3" fontId="9" fillId="5" borderId="0" xfId="0" applyNumberFormat="1" applyFont="1" applyFill="1"/>
    <xf numFmtId="3" fontId="1" fillId="5" borderId="0" xfId="0" applyNumberFormat="1" applyFont="1" applyFill="1" applyAlignment="1">
      <alignment horizontal="center" vertical="center" wrapText="1"/>
    </xf>
    <xf numFmtId="3" fontId="1" fillId="5" borderId="8" xfId="0" applyNumberFormat="1" applyFont="1" applyFill="1" applyBorder="1" applyAlignment="1">
      <alignment horizontal="center" vertical="center" wrapText="1"/>
    </xf>
    <xf numFmtId="3" fontId="3" fillId="8" borderId="8" xfId="0" applyNumberFormat="1" applyFont="1" applyFill="1" applyBorder="1"/>
    <xf numFmtId="3" fontId="3" fillId="9" borderId="8" xfId="0" applyNumberFormat="1" applyFont="1" applyFill="1" applyBorder="1"/>
    <xf numFmtId="3" fontId="3" fillId="8" borderId="7" xfId="0" applyNumberFormat="1" applyFont="1" applyFill="1" applyBorder="1"/>
    <xf numFmtId="3" fontId="1" fillId="5" borderId="8" xfId="0" applyNumberFormat="1" applyFont="1" applyFill="1" applyBorder="1" applyAlignment="1">
      <alignment horizontal="right"/>
    </xf>
    <xf numFmtId="3" fontId="1" fillId="11" borderId="7" xfId="0" applyNumberFormat="1" applyFont="1" applyFill="1" applyBorder="1"/>
    <xf numFmtId="3" fontId="1" fillId="11" borderId="0" xfId="0" applyNumberFormat="1" applyFont="1" applyFill="1"/>
    <xf numFmtId="3" fontId="1" fillId="11" borderId="8" xfId="0" applyNumberFormat="1" applyFont="1" applyFill="1" applyBorder="1"/>
    <xf numFmtId="3" fontId="1" fillId="12" borderId="7" xfId="0" applyNumberFormat="1" applyFont="1" applyFill="1" applyBorder="1"/>
    <xf numFmtId="3" fontId="1" fillId="12" borderId="0" xfId="0" applyNumberFormat="1" applyFont="1" applyFill="1"/>
    <xf numFmtId="3" fontId="1" fillId="12" borderId="8" xfId="0" applyNumberFormat="1" applyFont="1" applyFill="1" applyBorder="1"/>
    <xf numFmtId="3" fontId="1" fillId="13" borderId="7" xfId="0" applyNumberFormat="1" applyFont="1" applyFill="1" applyBorder="1"/>
    <xf numFmtId="3" fontId="1" fillId="13" borderId="0" xfId="0" applyNumberFormat="1" applyFont="1" applyFill="1"/>
    <xf numFmtId="3" fontId="1" fillId="13" borderId="8" xfId="0" applyNumberFormat="1" applyFont="1" applyFill="1" applyBorder="1"/>
    <xf numFmtId="3" fontId="1" fillId="14" borderId="7" xfId="0" applyNumberFormat="1" applyFont="1" applyFill="1" applyBorder="1"/>
    <xf numFmtId="3" fontId="1" fillId="14" borderId="0" xfId="0" applyNumberFormat="1" applyFont="1" applyFill="1"/>
    <xf numFmtId="3" fontId="1" fillId="14" borderId="8" xfId="0" applyNumberFormat="1" applyFont="1" applyFill="1" applyBorder="1"/>
    <xf numFmtId="3" fontId="1" fillId="4" borderId="7" xfId="0" applyNumberFormat="1" applyFont="1" applyFill="1" applyBorder="1"/>
    <xf numFmtId="3" fontId="1" fillId="4" borderId="0" xfId="0" applyNumberFormat="1" applyFont="1" applyFill="1"/>
    <xf numFmtId="3" fontId="1" fillId="4" borderId="8" xfId="0" applyNumberFormat="1" applyFont="1" applyFill="1" applyBorder="1"/>
    <xf numFmtId="3" fontId="1" fillId="15" borderId="7" xfId="0" applyNumberFormat="1" applyFont="1" applyFill="1" applyBorder="1"/>
    <xf numFmtId="3" fontId="1" fillId="15" borderId="0" xfId="0" applyNumberFormat="1" applyFont="1" applyFill="1"/>
    <xf numFmtId="3" fontId="1" fillId="15" borderId="8" xfId="0" applyNumberFormat="1" applyFont="1" applyFill="1" applyBorder="1"/>
    <xf numFmtId="3" fontId="1" fillId="16" borderId="7" xfId="0" applyNumberFormat="1" applyFont="1" applyFill="1" applyBorder="1"/>
    <xf numFmtId="3" fontId="1" fillId="16" borderId="0" xfId="0" applyNumberFormat="1" applyFont="1" applyFill="1"/>
    <xf numFmtId="3" fontId="1" fillId="16" borderId="8" xfId="0" applyNumberFormat="1" applyFont="1" applyFill="1" applyBorder="1"/>
    <xf numFmtId="3" fontId="1" fillId="17" borderId="7" xfId="0" applyNumberFormat="1" applyFont="1" applyFill="1" applyBorder="1"/>
    <xf numFmtId="3" fontId="1" fillId="17" borderId="0" xfId="0" applyNumberFormat="1" applyFont="1" applyFill="1"/>
    <xf numFmtId="3" fontId="1" fillId="17" borderId="8" xfId="0" applyNumberFormat="1" applyFont="1" applyFill="1" applyBorder="1"/>
    <xf numFmtId="3" fontId="6" fillId="5" borderId="0" xfId="0" applyNumberFormat="1" applyFont="1" applyFill="1"/>
    <xf numFmtId="3" fontId="1" fillId="5" borderId="10" xfId="0" applyNumberFormat="1" applyFont="1" applyFill="1" applyBorder="1"/>
    <xf numFmtId="3" fontId="1" fillId="5" borderId="11" xfId="0" applyNumberFormat="1" applyFont="1" applyFill="1" applyBorder="1"/>
    <xf numFmtId="3" fontId="1" fillId="6" borderId="11" xfId="0" applyNumberFormat="1" applyFont="1" applyFill="1" applyBorder="1"/>
    <xf numFmtId="3" fontId="1" fillId="5" borderId="21" xfId="0" applyNumberFormat="1" applyFont="1" applyFill="1" applyBorder="1"/>
    <xf numFmtId="3" fontId="1" fillId="6" borderId="10" xfId="0" applyNumberFormat="1" applyFont="1" applyFill="1" applyBorder="1"/>
    <xf numFmtId="3" fontId="1" fillId="6" borderId="21" xfId="0" applyNumberFormat="1" applyFont="1" applyFill="1" applyBorder="1"/>
    <xf numFmtId="3" fontId="1" fillId="7" borderId="10" xfId="0" applyNumberFormat="1" applyFont="1" applyFill="1" applyBorder="1"/>
    <xf numFmtId="3" fontId="1" fillId="7" borderId="11" xfId="0" applyNumberFormat="1" applyFont="1" applyFill="1" applyBorder="1"/>
    <xf numFmtId="3" fontId="1" fillId="7" borderId="21" xfId="0" applyNumberFormat="1" applyFont="1" applyFill="1" applyBorder="1"/>
    <xf numFmtId="3" fontId="1" fillId="0" borderId="11" xfId="0" applyNumberFormat="1" applyFont="1" applyBorder="1"/>
    <xf numFmtId="3" fontId="1" fillId="8" borderId="11" xfId="0" applyNumberFormat="1" applyFont="1" applyFill="1" applyBorder="1"/>
    <xf numFmtId="3" fontId="1" fillId="8" borderId="21" xfId="0" applyNumberFormat="1" applyFont="1" applyFill="1" applyBorder="1"/>
    <xf numFmtId="3" fontId="1" fillId="8" borderId="10" xfId="0" applyNumberFormat="1" applyFont="1" applyFill="1" applyBorder="1"/>
    <xf numFmtId="3" fontId="1" fillId="10" borderId="10" xfId="0" applyNumberFormat="1" applyFont="1" applyFill="1" applyBorder="1"/>
    <xf numFmtId="3" fontId="1" fillId="10" borderId="11" xfId="0" applyNumberFormat="1" applyFont="1" applyFill="1" applyBorder="1"/>
    <xf numFmtId="3" fontId="1" fillId="10" borderId="21" xfId="0" applyNumberFormat="1" applyFont="1" applyFill="1" applyBorder="1"/>
    <xf numFmtId="3" fontId="1" fillId="11" borderId="10" xfId="0" applyNumberFormat="1" applyFont="1" applyFill="1" applyBorder="1"/>
    <xf numFmtId="3" fontId="1" fillId="11" borderId="11" xfId="0" applyNumberFormat="1" applyFont="1" applyFill="1" applyBorder="1"/>
    <xf numFmtId="3" fontId="1" fillId="11" borderId="21" xfId="0" applyNumberFormat="1" applyFont="1" applyFill="1" applyBorder="1"/>
    <xf numFmtId="3" fontId="1" fillId="3" borderId="10" xfId="0" applyNumberFormat="1" applyFont="1" applyFill="1" applyBorder="1"/>
    <xf numFmtId="3" fontId="1" fillId="12" borderId="10" xfId="0" applyNumberFormat="1" applyFont="1" applyFill="1" applyBorder="1"/>
    <xf numFmtId="3" fontId="1" fillId="12" borderId="11" xfId="0" applyNumberFormat="1" applyFont="1" applyFill="1" applyBorder="1"/>
    <xf numFmtId="3" fontId="1" fillId="12" borderId="21" xfId="0" applyNumberFormat="1" applyFont="1" applyFill="1" applyBorder="1"/>
    <xf numFmtId="3" fontId="1" fillId="13" borderId="10" xfId="0" applyNumberFormat="1" applyFont="1" applyFill="1" applyBorder="1"/>
    <xf numFmtId="3" fontId="1" fillId="13" borderId="11" xfId="0" applyNumberFormat="1" applyFont="1" applyFill="1" applyBorder="1"/>
    <xf numFmtId="3" fontId="1" fillId="13" borderId="21" xfId="0" applyNumberFormat="1" applyFont="1" applyFill="1" applyBorder="1"/>
    <xf numFmtId="3" fontId="1" fillId="14" borderId="10" xfId="0" applyNumberFormat="1" applyFont="1" applyFill="1" applyBorder="1"/>
    <xf numFmtId="3" fontId="1" fillId="14" borderId="11" xfId="0" applyNumberFormat="1" applyFont="1" applyFill="1" applyBorder="1"/>
    <xf numFmtId="3" fontId="1" fillId="14" borderId="21" xfId="0" applyNumberFormat="1" applyFont="1" applyFill="1" applyBorder="1"/>
    <xf numFmtId="3" fontId="1" fillId="4" borderId="10" xfId="0" applyNumberFormat="1" applyFont="1" applyFill="1" applyBorder="1"/>
    <xf numFmtId="3" fontId="1" fillId="4" borderId="11" xfId="0" applyNumberFormat="1" applyFont="1" applyFill="1" applyBorder="1"/>
    <xf numFmtId="3" fontId="1" fillId="4" borderId="21" xfId="0" applyNumberFormat="1" applyFont="1" applyFill="1" applyBorder="1"/>
    <xf numFmtId="3" fontId="1" fillId="15" borderId="10" xfId="0" applyNumberFormat="1" applyFont="1" applyFill="1" applyBorder="1"/>
    <xf numFmtId="3" fontId="1" fillId="15" borderId="11" xfId="0" applyNumberFormat="1" applyFont="1" applyFill="1" applyBorder="1"/>
    <xf numFmtId="3" fontId="1" fillId="15" borderId="21" xfId="0" applyNumberFormat="1" applyFont="1" applyFill="1" applyBorder="1"/>
    <xf numFmtId="3" fontId="1" fillId="16" borderId="10" xfId="0" applyNumberFormat="1" applyFont="1" applyFill="1" applyBorder="1"/>
    <xf numFmtId="3" fontId="1" fillId="16" borderId="11" xfId="0" applyNumberFormat="1" applyFont="1" applyFill="1" applyBorder="1"/>
    <xf numFmtId="3" fontId="1" fillId="16" borderId="21" xfId="0" applyNumberFormat="1" applyFont="1" applyFill="1" applyBorder="1"/>
    <xf numFmtId="3" fontId="1" fillId="17" borderId="10" xfId="0" applyNumberFormat="1" applyFont="1" applyFill="1" applyBorder="1"/>
    <xf numFmtId="3" fontId="1" fillId="17" borderId="11" xfId="0" applyNumberFormat="1" applyFont="1" applyFill="1" applyBorder="1"/>
    <xf numFmtId="3" fontId="1" fillId="17" borderId="21" xfId="0" applyNumberFormat="1" applyFont="1" applyFill="1" applyBorder="1"/>
    <xf numFmtId="3" fontId="1" fillId="5" borderId="15" xfId="0" applyNumberFormat="1" applyFont="1" applyFill="1" applyBorder="1"/>
    <xf numFmtId="3" fontId="1" fillId="5" borderId="17" xfId="0" applyNumberFormat="1" applyFont="1" applyFill="1" applyBorder="1"/>
    <xf numFmtId="3" fontId="1" fillId="6" borderId="15" xfId="0" applyNumberFormat="1" applyFont="1" applyFill="1" applyBorder="1"/>
    <xf numFmtId="3" fontId="1" fillId="6" borderId="17" xfId="0" applyNumberFormat="1" applyFont="1" applyFill="1" applyBorder="1"/>
    <xf numFmtId="3" fontId="1" fillId="5" borderId="14" xfId="0" applyNumberFormat="1" applyFont="1" applyFill="1" applyBorder="1"/>
    <xf numFmtId="3" fontId="1" fillId="5" borderId="12" xfId="0" applyNumberFormat="1" applyFont="1" applyFill="1" applyBorder="1"/>
    <xf numFmtId="3" fontId="1" fillId="5" borderId="13" xfId="0" applyNumberFormat="1" applyFont="1" applyFill="1" applyBorder="1"/>
    <xf numFmtId="3" fontId="1" fillId="6" borderId="14" xfId="0" applyNumberFormat="1" applyFont="1" applyFill="1" applyBorder="1"/>
    <xf numFmtId="3" fontId="1" fillId="6" borderId="12" xfId="0" applyNumberFormat="1" applyFont="1" applyFill="1" applyBorder="1"/>
    <xf numFmtId="3" fontId="1" fillId="6" borderId="13" xfId="0" applyNumberFormat="1" applyFont="1" applyFill="1" applyBorder="1"/>
    <xf numFmtId="3" fontId="1" fillId="7" borderId="16" xfId="0" applyNumberFormat="1" applyFont="1" applyFill="1" applyBorder="1"/>
    <xf numFmtId="3" fontId="1" fillId="7" borderId="15" xfId="0" applyNumberFormat="1" applyFont="1" applyFill="1" applyBorder="1"/>
    <xf numFmtId="3" fontId="1" fillId="7" borderId="17" xfId="0" applyNumberFormat="1" applyFont="1" applyFill="1" applyBorder="1"/>
    <xf numFmtId="3" fontId="10" fillId="5" borderId="0" xfId="0" applyNumberFormat="1" applyFont="1" applyFill="1"/>
    <xf numFmtId="3" fontId="10" fillId="5" borderId="8" xfId="0" applyNumberFormat="1" applyFont="1" applyFill="1" applyBorder="1"/>
    <xf numFmtId="3" fontId="8" fillId="5" borderId="20" xfId="0" applyNumberFormat="1" applyFont="1" applyFill="1" applyBorder="1"/>
    <xf numFmtId="3" fontId="8" fillId="5" borderId="18" xfId="0" applyNumberFormat="1" applyFont="1" applyFill="1" applyBorder="1"/>
    <xf numFmtId="3" fontId="8" fillId="5" borderId="19" xfId="0" applyNumberFormat="1" applyFont="1" applyFill="1" applyBorder="1"/>
    <xf numFmtId="3" fontId="8" fillId="6" borderId="20" xfId="0" applyNumberFormat="1" applyFont="1" applyFill="1" applyBorder="1"/>
    <xf numFmtId="3" fontId="8" fillId="6" borderId="18" xfId="0" applyNumberFormat="1" applyFont="1" applyFill="1" applyBorder="1"/>
    <xf numFmtId="3" fontId="8" fillId="6" borderId="19" xfId="0" applyNumberFormat="1" applyFont="1" applyFill="1" applyBorder="1"/>
    <xf numFmtId="3" fontId="8" fillId="7" borderId="20" xfId="0" applyNumberFormat="1" applyFont="1" applyFill="1" applyBorder="1"/>
    <xf numFmtId="3" fontId="8" fillId="7" borderId="18" xfId="0" applyNumberFormat="1" applyFont="1" applyFill="1" applyBorder="1"/>
    <xf numFmtId="3" fontId="8" fillId="7" borderId="19" xfId="0" applyNumberFormat="1" applyFont="1" applyFill="1" applyBorder="1"/>
    <xf numFmtId="3" fontId="8" fillId="0" borderId="18" xfId="0" applyNumberFormat="1" applyFont="1" applyBorder="1"/>
    <xf numFmtId="3" fontId="8" fillId="8" borderId="18" xfId="0" applyNumberFormat="1" applyFont="1" applyFill="1" applyBorder="1"/>
    <xf numFmtId="3" fontId="8" fillId="8" borderId="19" xfId="0" applyNumberFormat="1" applyFont="1" applyFill="1" applyBorder="1"/>
    <xf numFmtId="3" fontId="8" fillId="8" borderId="20" xfId="0" applyNumberFormat="1" applyFont="1" applyFill="1" applyBorder="1"/>
    <xf numFmtId="3" fontId="8" fillId="10" borderId="20" xfId="0" applyNumberFormat="1" applyFont="1" applyFill="1" applyBorder="1"/>
    <xf numFmtId="3" fontId="8" fillId="10" borderId="18" xfId="0" applyNumberFormat="1" applyFont="1" applyFill="1" applyBorder="1"/>
    <xf numFmtId="3" fontId="8" fillId="10" borderId="19" xfId="0" applyNumberFormat="1" applyFont="1" applyFill="1" applyBorder="1"/>
    <xf numFmtId="3" fontId="8" fillId="11" borderId="20" xfId="0" applyNumberFormat="1" applyFont="1" applyFill="1" applyBorder="1"/>
    <xf numFmtId="3" fontId="8" fillId="11" borderId="18" xfId="0" applyNumberFormat="1" applyFont="1" applyFill="1" applyBorder="1"/>
    <xf numFmtId="3" fontId="8" fillId="11" borderId="19" xfId="0" applyNumberFormat="1" applyFont="1" applyFill="1" applyBorder="1"/>
    <xf numFmtId="3" fontId="8" fillId="12" borderId="20" xfId="0" applyNumberFormat="1" applyFont="1" applyFill="1" applyBorder="1"/>
    <xf numFmtId="3" fontId="8" fillId="12" borderId="18" xfId="0" applyNumberFormat="1" applyFont="1" applyFill="1" applyBorder="1"/>
    <xf numFmtId="3" fontId="8" fillId="12" borderId="19" xfId="0" applyNumberFormat="1" applyFont="1" applyFill="1" applyBorder="1"/>
    <xf numFmtId="3" fontId="8" fillId="13" borderId="20" xfId="0" applyNumberFormat="1" applyFont="1" applyFill="1" applyBorder="1"/>
    <xf numFmtId="3" fontId="8" fillId="13" borderId="18" xfId="0" applyNumberFormat="1" applyFont="1" applyFill="1" applyBorder="1"/>
    <xf numFmtId="3" fontId="8" fillId="13" borderId="19" xfId="0" applyNumberFormat="1" applyFont="1" applyFill="1" applyBorder="1"/>
    <xf numFmtId="3" fontId="8" fillId="14" borderId="20" xfId="0" applyNumberFormat="1" applyFont="1" applyFill="1" applyBorder="1"/>
    <xf numFmtId="3" fontId="8" fillId="14" borderId="18" xfId="0" applyNumberFormat="1" applyFont="1" applyFill="1" applyBorder="1"/>
    <xf numFmtId="3" fontId="8" fillId="14" borderId="19" xfId="0" applyNumberFormat="1" applyFont="1" applyFill="1" applyBorder="1"/>
    <xf numFmtId="3" fontId="8" fillId="4" borderId="20" xfId="0" applyNumberFormat="1" applyFont="1" applyFill="1" applyBorder="1"/>
    <xf numFmtId="3" fontId="8" fillId="4" borderId="18" xfId="0" applyNumberFormat="1" applyFont="1" applyFill="1" applyBorder="1"/>
    <xf numFmtId="3" fontId="8" fillId="4" borderId="19" xfId="0" applyNumberFormat="1" applyFont="1" applyFill="1" applyBorder="1"/>
    <xf numFmtId="3" fontId="8" fillId="15" borderId="20" xfId="0" applyNumberFormat="1" applyFont="1" applyFill="1" applyBorder="1"/>
    <xf numFmtId="3" fontId="8" fillId="15" borderId="18" xfId="0" applyNumberFormat="1" applyFont="1" applyFill="1" applyBorder="1"/>
    <xf numFmtId="3" fontId="8" fillId="15" borderId="19" xfId="0" applyNumberFormat="1" applyFont="1" applyFill="1" applyBorder="1"/>
    <xf numFmtId="3" fontId="8" fillId="16" borderId="20" xfId="0" applyNumberFormat="1" applyFont="1" applyFill="1" applyBorder="1"/>
    <xf numFmtId="3" fontId="8" fillId="16" borderId="18" xfId="0" applyNumberFormat="1" applyFont="1" applyFill="1" applyBorder="1"/>
    <xf numFmtId="3" fontId="8" fillId="16" borderId="19" xfId="0" applyNumberFormat="1" applyFont="1" applyFill="1" applyBorder="1"/>
    <xf numFmtId="3" fontId="8" fillId="17" borderId="20" xfId="0" applyNumberFormat="1" applyFont="1" applyFill="1" applyBorder="1"/>
    <xf numFmtId="3" fontId="8" fillId="17" borderId="18" xfId="0" applyNumberFormat="1" applyFont="1" applyFill="1" applyBorder="1"/>
    <xf numFmtId="3" fontId="8" fillId="17" borderId="19" xfId="0" applyNumberFormat="1" applyFont="1" applyFill="1" applyBorder="1"/>
    <xf numFmtId="3" fontId="1" fillId="5" borderId="5" xfId="0" applyNumberFormat="1" applyFont="1" applyFill="1" applyBorder="1"/>
    <xf numFmtId="3" fontId="1" fillId="18" borderId="7" xfId="0" applyNumberFormat="1" applyFont="1" applyFill="1" applyBorder="1"/>
    <xf numFmtId="3" fontId="1" fillId="18" borderId="0" xfId="0" applyNumberFormat="1" applyFont="1" applyFill="1"/>
    <xf numFmtId="0" fontId="14" fillId="6" borderId="5" xfId="0" applyFont="1" applyFill="1" applyBorder="1"/>
    <xf numFmtId="0" fontId="14" fillId="6" borderId="8" xfId="0" applyFont="1" applyFill="1" applyBorder="1"/>
    <xf numFmtId="0" fontId="15" fillId="6" borderId="8" xfId="0" applyFont="1" applyFill="1" applyBorder="1"/>
    <xf numFmtId="3" fontId="10" fillId="6" borderId="0" xfId="0" applyNumberFormat="1" applyFont="1" applyFill="1"/>
    <xf numFmtId="3" fontId="10" fillId="18" borderId="0" xfId="0" applyNumberFormat="1" applyFont="1" applyFill="1"/>
    <xf numFmtId="3" fontId="10" fillId="7" borderId="0" xfId="0" applyNumberFormat="1" applyFont="1" applyFill="1"/>
    <xf numFmtId="3" fontId="8" fillId="7" borderId="8" xfId="0" applyNumberFormat="1" applyFont="1" applyFill="1" applyBorder="1"/>
    <xf numFmtId="3" fontId="10" fillId="4" borderId="0" xfId="0" applyNumberFormat="1" applyFont="1" applyFill="1"/>
    <xf numFmtId="3" fontId="10" fillId="3" borderId="7" xfId="0" applyNumberFormat="1" applyFont="1" applyFill="1" applyBorder="1"/>
    <xf numFmtId="3" fontId="10" fillId="12" borderId="7" xfId="0" applyNumberFormat="1" applyFont="1" applyFill="1" applyBorder="1"/>
    <xf numFmtId="3" fontId="10" fillId="12" borderId="0" xfId="0" applyNumberFormat="1" applyFont="1" applyFill="1"/>
    <xf numFmtId="3" fontId="10" fillId="12" borderId="8" xfId="0" applyNumberFormat="1" applyFont="1" applyFill="1" applyBorder="1"/>
    <xf numFmtId="3" fontId="10" fillId="13" borderId="7" xfId="0" applyNumberFormat="1" applyFont="1" applyFill="1" applyBorder="1"/>
    <xf numFmtId="3" fontId="10" fillId="13" borderId="0" xfId="0" applyNumberFormat="1" applyFont="1" applyFill="1"/>
    <xf numFmtId="3" fontId="10" fillId="13" borderId="8" xfId="0" applyNumberFormat="1" applyFont="1" applyFill="1" applyBorder="1"/>
    <xf numFmtId="3" fontId="10" fillId="14" borderId="7" xfId="0" applyNumberFormat="1" applyFont="1" applyFill="1" applyBorder="1"/>
    <xf numFmtId="3" fontId="10" fillId="14" borderId="0" xfId="0" applyNumberFormat="1" applyFont="1" applyFill="1"/>
    <xf numFmtId="3" fontId="10" fillId="14" borderId="8" xfId="0" applyNumberFormat="1" applyFont="1" applyFill="1" applyBorder="1"/>
    <xf numFmtId="3" fontId="10" fillId="4" borderId="7" xfId="0" applyNumberFormat="1" applyFont="1" applyFill="1" applyBorder="1"/>
    <xf numFmtId="3" fontId="10" fillId="4" borderId="8" xfId="0" applyNumberFormat="1" applyFont="1" applyFill="1" applyBorder="1"/>
    <xf numFmtId="3" fontId="10" fillId="15" borderId="7" xfId="0" applyNumberFormat="1" applyFont="1" applyFill="1" applyBorder="1"/>
    <xf numFmtId="3" fontId="10" fillId="15" borderId="0" xfId="0" applyNumberFormat="1" applyFont="1" applyFill="1"/>
    <xf numFmtId="3" fontId="10" fillId="15" borderId="8" xfId="0" applyNumberFormat="1" applyFont="1" applyFill="1" applyBorder="1"/>
    <xf numFmtId="3" fontId="10" fillId="16" borderId="7" xfId="0" applyNumberFormat="1" applyFont="1" applyFill="1" applyBorder="1"/>
    <xf numFmtId="3" fontId="10" fillId="16" borderId="0" xfId="0" applyNumberFormat="1" applyFont="1" applyFill="1"/>
    <xf numFmtId="3" fontId="10" fillId="16" borderId="8" xfId="0" applyNumberFormat="1" applyFont="1" applyFill="1" applyBorder="1"/>
    <xf numFmtId="3" fontId="10" fillId="17" borderId="7" xfId="0" applyNumberFormat="1" applyFont="1" applyFill="1" applyBorder="1"/>
    <xf numFmtId="3" fontId="10" fillId="17" borderId="0" xfId="0" applyNumberFormat="1" applyFont="1" applyFill="1"/>
    <xf numFmtId="3" fontId="10" fillId="17" borderId="8" xfId="0" applyNumberFormat="1" applyFont="1" applyFill="1" applyBorder="1"/>
    <xf numFmtId="3" fontId="3" fillId="0" borderId="8" xfId="0" applyNumberFormat="1" applyFont="1" applyBorder="1"/>
    <xf numFmtId="3" fontId="7" fillId="5" borderId="0" xfId="0" applyNumberFormat="1" applyFont="1" applyFill="1"/>
    <xf numFmtId="0" fontId="1" fillId="0" borderId="0" xfId="0" applyFont="1"/>
    <xf numFmtId="3" fontId="2" fillId="10" borderId="0" xfId="0" applyNumberFormat="1" applyFont="1" applyFill="1"/>
    <xf numFmtId="0" fontId="1" fillId="10" borderId="0" xfId="0" applyFont="1" applyFill="1"/>
    <xf numFmtId="3" fontId="8" fillId="10" borderId="0" xfId="0" applyNumberFormat="1" applyFont="1" applyFill="1"/>
    <xf numFmtId="3" fontId="2" fillId="19" borderId="0" xfId="0" applyNumberFormat="1" applyFont="1" applyFill="1"/>
    <xf numFmtId="3" fontId="1" fillId="19" borderId="0" xfId="0" applyNumberFormat="1" applyFont="1" applyFill="1"/>
    <xf numFmtId="0" fontId="1" fillId="19" borderId="0" xfId="0" applyFont="1" applyFill="1"/>
    <xf numFmtId="3" fontId="11" fillId="19" borderId="0" xfId="0" applyNumberFormat="1" applyFont="1" applyFill="1"/>
    <xf numFmtId="3" fontId="2" fillId="20" borderId="0" xfId="0" applyNumberFormat="1" applyFont="1" applyFill="1"/>
    <xf numFmtId="3" fontId="1" fillId="20" borderId="0" xfId="0" applyNumberFormat="1" applyFont="1" applyFill="1"/>
    <xf numFmtId="0" fontId="1" fillId="20" borderId="0" xfId="0" applyFont="1" applyFill="1"/>
    <xf numFmtId="3" fontId="11" fillId="20" borderId="0" xfId="0" applyNumberFormat="1" applyFont="1" applyFill="1"/>
    <xf numFmtId="3" fontId="2" fillId="21" borderId="0" xfId="0" applyNumberFormat="1" applyFont="1" applyFill="1"/>
    <xf numFmtId="3" fontId="1" fillId="21" borderId="0" xfId="0" applyNumberFormat="1" applyFont="1" applyFill="1"/>
    <xf numFmtId="0" fontId="1" fillId="21" borderId="0" xfId="0" applyFont="1" applyFill="1"/>
    <xf numFmtId="3" fontId="11" fillId="21" borderId="0" xfId="0" applyNumberFormat="1" applyFont="1" applyFill="1"/>
    <xf numFmtId="3" fontId="11" fillId="0" borderId="0" xfId="0" applyNumberFormat="1" applyFont="1"/>
    <xf numFmtId="3" fontId="2" fillId="11" borderId="0" xfId="0" applyNumberFormat="1" applyFont="1" applyFill="1"/>
    <xf numFmtId="3" fontId="11" fillId="11" borderId="0" xfId="0" applyNumberFormat="1" applyFont="1" applyFill="1"/>
    <xf numFmtId="3" fontId="17" fillId="11" borderId="0" xfId="0" applyNumberFormat="1" applyFont="1" applyFill="1" applyAlignment="1">
      <alignment horizontal="left" indent="1"/>
    </xf>
    <xf numFmtId="3" fontId="1" fillId="11" borderId="12" xfId="0" applyNumberFormat="1" applyFont="1" applyFill="1" applyBorder="1"/>
    <xf numFmtId="3" fontId="1" fillId="11" borderId="26" xfId="0" applyNumberFormat="1" applyFont="1" applyFill="1" applyBorder="1"/>
    <xf numFmtId="3" fontId="1" fillId="11" borderId="27" xfId="0" applyNumberFormat="1" applyFont="1" applyFill="1" applyBorder="1"/>
    <xf numFmtId="3" fontId="1" fillId="11" borderId="28" xfId="0" applyNumberFormat="1" applyFont="1" applyFill="1" applyBorder="1"/>
    <xf numFmtId="3" fontId="1" fillId="5" borderId="1" xfId="0" applyNumberFormat="1" applyFont="1" applyFill="1" applyBorder="1"/>
    <xf numFmtId="3" fontId="11" fillId="5" borderId="0" xfId="0" applyNumberFormat="1" applyFont="1" applyFill="1"/>
    <xf numFmtId="3" fontId="1" fillId="5" borderId="0" xfId="0" applyNumberFormat="1" applyFont="1" applyFill="1" applyAlignment="1">
      <alignment horizontal="left" indent="1"/>
    </xf>
    <xf numFmtId="3" fontId="17" fillId="5" borderId="0" xfId="0" applyNumberFormat="1" applyFont="1" applyFill="1"/>
    <xf numFmtId="3" fontId="17" fillId="5" borderId="1" xfId="0" applyNumberFormat="1" applyFont="1" applyFill="1" applyBorder="1"/>
    <xf numFmtId="3" fontId="17" fillId="0" borderId="0" xfId="0" applyNumberFormat="1" applyFont="1"/>
    <xf numFmtId="3" fontId="1" fillId="0" borderId="0" xfId="0" applyNumberFormat="1" applyFont="1" applyAlignment="1">
      <alignment horizontal="center" vertical="center"/>
    </xf>
    <xf numFmtId="0" fontId="16" fillId="5" borderId="0" xfId="0" applyFont="1" applyFill="1"/>
    <xf numFmtId="3" fontId="6" fillId="5" borderId="1" xfId="0" applyNumberFormat="1" applyFont="1" applyFill="1" applyBorder="1"/>
    <xf numFmtId="3" fontId="18" fillId="5" borderId="0" xfId="0" applyNumberFormat="1" applyFont="1" applyFill="1" applyAlignment="1">
      <alignment horizontal="left" indent="1"/>
    </xf>
    <xf numFmtId="3" fontId="8" fillId="5" borderId="0" xfId="0" applyNumberFormat="1" applyFont="1" applyFill="1" applyAlignment="1">
      <alignment horizontal="left" indent="1"/>
    </xf>
    <xf numFmtId="3" fontId="17" fillId="5" borderId="22" xfId="0" applyNumberFormat="1" applyFont="1" applyFill="1" applyBorder="1"/>
    <xf numFmtId="164" fontId="17" fillId="5" borderId="0" xfId="0" applyNumberFormat="1" applyFont="1" applyFill="1"/>
    <xf numFmtId="164" fontId="17" fillId="5" borderId="1" xfId="0" applyNumberFormat="1" applyFont="1" applyFill="1" applyBorder="1"/>
    <xf numFmtId="164" fontId="17" fillId="0" borderId="0" xfId="0" applyNumberFormat="1" applyFont="1"/>
    <xf numFmtId="164" fontId="19" fillId="5" borderId="0" xfId="0" applyNumberFormat="1" applyFont="1" applyFill="1"/>
    <xf numFmtId="3" fontId="5" fillId="0" borderId="3" xfId="0" applyNumberFormat="1" applyFont="1" applyBorder="1" applyAlignment="1">
      <alignment horizontal="center"/>
    </xf>
    <xf numFmtId="3" fontId="5" fillId="0" borderId="4" xfId="0" applyNumberFormat="1" applyFont="1" applyBorder="1" applyAlignment="1">
      <alignment horizontal="center"/>
    </xf>
    <xf numFmtId="3" fontId="5" fillId="0" borderId="5" xfId="0" applyNumberFormat="1" applyFont="1" applyBorder="1" applyAlignment="1">
      <alignment horizontal="center"/>
    </xf>
    <xf numFmtId="3" fontId="3" fillId="0" borderId="3" xfId="0" applyNumberFormat="1" applyFont="1" applyBorder="1"/>
    <xf numFmtId="3" fontId="3" fillId="0" borderId="7" xfId="0" applyNumberFormat="1" applyFont="1" applyBorder="1"/>
    <xf numFmtId="3" fontId="1" fillId="0" borderId="10" xfId="0" applyNumberFormat="1" applyFont="1" applyBorder="1"/>
    <xf numFmtId="3" fontId="8" fillId="0" borderId="20" xfId="0" applyNumberFormat="1" applyFont="1" applyBorder="1"/>
    <xf numFmtId="0" fontId="13" fillId="0" borderId="9" xfId="0" applyFont="1" applyBorder="1" applyAlignment="1">
      <alignment horizontal="center" vertical="center" wrapText="1"/>
    </xf>
    <xf numFmtId="3" fontId="1" fillId="0" borderId="0" xfId="0" applyNumberFormat="1" applyFont="1" applyAlignment="1">
      <alignment horizontal="right"/>
    </xf>
    <xf numFmtId="3" fontId="3" fillId="0" borderId="0" xfId="0" applyNumberFormat="1" applyFont="1" applyAlignment="1">
      <alignment vertical="center"/>
    </xf>
    <xf numFmtId="3" fontId="3" fillId="0" borderId="5" xfId="0" applyNumberFormat="1" applyFont="1" applyBorder="1"/>
    <xf numFmtId="3" fontId="3" fillId="0" borderId="39" xfId="0" applyNumberFormat="1" applyFont="1" applyBorder="1"/>
    <xf numFmtId="3" fontId="1" fillId="0" borderId="40" xfId="0" applyNumberFormat="1" applyFont="1" applyBorder="1"/>
    <xf numFmtId="3" fontId="3" fillId="0" borderId="40" xfId="0" applyNumberFormat="1" applyFont="1" applyBorder="1"/>
    <xf numFmtId="3" fontId="1" fillId="0" borderId="34" xfId="0" applyNumberFormat="1" applyFont="1" applyBorder="1"/>
    <xf numFmtId="3" fontId="8" fillId="0" borderId="36" xfId="0" applyNumberFormat="1" applyFont="1" applyBorder="1"/>
    <xf numFmtId="3" fontId="3" fillId="0" borderId="38" xfId="0" applyNumberFormat="1" applyFont="1" applyBorder="1"/>
    <xf numFmtId="3" fontId="3" fillId="0" borderId="1" xfId="0" applyNumberFormat="1" applyFont="1" applyBorder="1"/>
    <xf numFmtId="3" fontId="1" fillId="0" borderId="35" xfId="0" applyNumberFormat="1" applyFont="1" applyBorder="1"/>
    <xf numFmtId="3" fontId="8" fillId="0" borderId="37" xfId="0" applyNumberFormat="1" applyFont="1" applyBorder="1"/>
    <xf numFmtId="3" fontId="1" fillId="0" borderId="40" xfId="0" applyNumberFormat="1" applyFont="1" applyBorder="1" applyAlignment="1">
      <alignment horizontal="right"/>
    </xf>
    <xf numFmtId="3" fontId="1" fillId="0" borderId="1" xfId="0" applyNumberFormat="1" applyFont="1" applyBorder="1" applyAlignment="1">
      <alignment horizontal="right"/>
    </xf>
    <xf numFmtId="3" fontId="3" fillId="0" borderId="14" xfId="0" applyNumberFormat="1" applyFont="1" applyBorder="1"/>
    <xf numFmtId="3" fontId="3" fillId="0" borderId="12" xfId="0" applyNumberFormat="1" applyFont="1" applyBorder="1"/>
    <xf numFmtId="3" fontId="23" fillId="5" borderId="0" xfId="0" applyNumberFormat="1" applyFont="1" applyFill="1"/>
    <xf numFmtId="3" fontId="3" fillId="5" borderId="0" xfId="0" applyNumberFormat="1" applyFont="1" applyFill="1"/>
    <xf numFmtId="3" fontId="3" fillId="5" borderId="7" xfId="0" applyNumberFormat="1" applyFont="1" applyFill="1" applyBorder="1"/>
    <xf numFmtId="3" fontId="3" fillId="5" borderId="8" xfId="0" applyNumberFormat="1" applyFont="1" applyFill="1" applyBorder="1"/>
    <xf numFmtId="3" fontId="3" fillId="6" borderId="0" xfId="0" applyNumberFormat="1" applyFont="1" applyFill="1"/>
    <xf numFmtId="3" fontId="3" fillId="6" borderId="8" xfId="0" applyNumberFormat="1" applyFont="1" applyFill="1" applyBorder="1"/>
    <xf numFmtId="3" fontId="3" fillId="5" borderId="0" xfId="0" applyNumberFormat="1" applyFont="1" applyFill="1" applyAlignment="1">
      <alignment horizontal="right"/>
    </xf>
    <xf numFmtId="3" fontId="3" fillId="5" borderId="0" xfId="0" applyNumberFormat="1" applyFont="1" applyFill="1" applyAlignment="1">
      <alignment horizontal="right" vertical="center" wrapText="1"/>
    </xf>
    <xf numFmtId="3" fontId="3" fillId="5" borderId="8" xfId="0" applyNumberFormat="1" applyFont="1" applyFill="1" applyBorder="1" applyAlignment="1">
      <alignment horizontal="right" vertical="center" wrapText="1"/>
    </xf>
    <xf numFmtId="3" fontId="5" fillId="5" borderId="0" xfId="0" applyNumberFormat="1" applyFont="1" applyFill="1"/>
    <xf numFmtId="3" fontId="3" fillId="6" borderId="7" xfId="0" applyNumberFormat="1" applyFont="1" applyFill="1" applyBorder="1"/>
    <xf numFmtId="3" fontId="3" fillId="7" borderId="7" xfId="0" applyNumberFormat="1" applyFont="1" applyFill="1" applyBorder="1"/>
    <xf numFmtId="3" fontId="3" fillId="7" borderId="0" xfId="0" applyNumberFormat="1" applyFont="1" applyFill="1"/>
    <xf numFmtId="3" fontId="3" fillId="7" borderId="8" xfId="0" applyNumberFormat="1" applyFont="1" applyFill="1" applyBorder="1"/>
    <xf numFmtId="3" fontId="3" fillId="0" borderId="7" xfId="0" applyNumberFormat="1" applyFont="1" applyBorder="1" applyAlignment="1">
      <alignment horizontal="center"/>
    </xf>
    <xf numFmtId="3" fontId="3" fillId="0" borderId="27" xfId="0" applyNumberFormat="1" applyFont="1" applyBorder="1" applyAlignment="1">
      <alignment horizontal="center"/>
    </xf>
    <xf numFmtId="3" fontId="3" fillId="0" borderId="10" xfId="0" applyNumberFormat="1" applyFont="1" applyBorder="1" applyAlignment="1">
      <alignment horizontal="center"/>
    </xf>
    <xf numFmtId="3" fontId="3" fillId="0" borderId="11" xfId="0" applyNumberFormat="1" applyFont="1" applyBorder="1" applyAlignment="1">
      <alignment horizontal="center"/>
    </xf>
    <xf numFmtId="3" fontId="3" fillId="0" borderId="21" xfId="0" applyNumberFormat="1" applyFont="1" applyBorder="1" applyAlignment="1">
      <alignment horizontal="center"/>
    </xf>
    <xf numFmtId="3" fontId="8" fillId="7" borderId="7" xfId="0" applyNumberFormat="1" applyFont="1" applyFill="1" applyBorder="1"/>
    <xf numFmtId="3" fontId="8" fillId="7" borderId="0" xfId="0" applyNumberFormat="1" applyFont="1" applyFill="1"/>
    <xf numFmtId="3" fontId="8" fillId="0" borderId="40" xfId="0" applyNumberFormat="1" applyFont="1" applyBorder="1"/>
    <xf numFmtId="3" fontId="8" fillId="0" borderId="1" xfId="0" applyNumberFormat="1" applyFont="1" applyBorder="1"/>
    <xf numFmtId="3" fontId="8" fillId="9" borderId="7" xfId="0" applyNumberFormat="1" applyFont="1" applyFill="1" applyBorder="1"/>
    <xf numFmtId="3" fontId="8" fillId="9" borderId="0" xfId="0" applyNumberFormat="1" applyFont="1" applyFill="1"/>
    <xf numFmtId="3" fontId="8" fillId="9" borderId="8" xfId="0" applyNumberFormat="1" applyFont="1" applyFill="1" applyBorder="1"/>
    <xf numFmtId="3" fontId="8" fillId="8" borderId="7" xfId="0" applyNumberFormat="1" applyFont="1" applyFill="1" applyBorder="1"/>
    <xf numFmtId="3" fontId="8" fillId="8" borderId="0" xfId="0" applyNumberFormat="1" applyFont="1" applyFill="1"/>
    <xf numFmtId="3" fontId="8" fillId="8" borderId="8" xfId="0" applyNumberFormat="1" applyFont="1" applyFill="1" applyBorder="1"/>
    <xf numFmtId="3" fontId="8" fillId="10" borderId="7" xfId="0" applyNumberFormat="1" applyFont="1" applyFill="1" applyBorder="1"/>
    <xf numFmtId="3" fontId="8" fillId="10" borderId="8" xfId="0" applyNumberFormat="1" applyFont="1" applyFill="1" applyBorder="1"/>
    <xf numFmtId="3" fontId="8" fillId="11" borderId="7" xfId="0" applyNumberFormat="1" applyFont="1" applyFill="1" applyBorder="1"/>
    <xf numFmtId="3" fontId="8" fillId="11" borderId="0" xfId="0" applyNumberFormat="1" applyFont="1" applyFill="1"/>
    <xf numFmtId="3" fontId="8" fillId="11" borderId="8" xfId="0" applyNumberFormat="1" applyFont="1" applyFill="1" applyBorder="1"/>
    <xf numFmtId="3" fontId="8" fillId="3" borderId="7" xfId="0" applyNumberFormat="1" applyFont="1" applyFill="1" applyBorder="1"/>
    <xf numFmtId="3" fontId="8" fillId="3" borderId="8" xfId="0" applyNumberFormat="1" applyFont="1" applyFill="1" applyBorder="1"/>
    <xf numFmtId="3" fontId="8" fillId="12" borderId="7" xfId="0" applyNumberFormat="1" applyFont="1" applyFill="1" applyBorder="1"/>
    <xf numFmtId="3" fontId="8" fillId="12" borderId="0" xfId="0" applyNumberFormat="1" applyFont="1" applyFill="1"/>
    <xf numFmtId="3" fontId="8" fillId="12" borderId="8" xfId="0" applyNumberFormat="1" applyFont="1" applyFill="1" applyBorder="1"/>
    <xf numFmtId="3" fontId="8" fillId="13" borderId="7" xfId="0" applyNumberFormat="1" applyFont="1" applyFill="1" applyBorder="1"/>
    <xf numFmtId="3" fontId="8" fillId="13" borderId="0" xfId="0" applyNumberFormat="1" applyFont="1" applyFill="1"/>
    <xf numFmtId="3" fontId="8" fillId="13" borderId="8" xfId="0" applyNumberFormat="1" applyFont="1" applyFill="1" applyBorder="1"/>
    <xf numFmtId="3" fontId="8" fillId="14" borderId="7" xfId="0" applyNumberFormat="1" applyFont="1" applyFill="1" applyBorder="1"/>
    <xf numFmtId="3" fontId="8" fillId="14" borderId="0" xfId="0" applyNumberFormat="1" applyFont="1" applyFill="1"/>
    <xf numFmtId="3" fontId="8" fillId="14" borderId="8" xfId="0" applyNumberFormat="1" applyFont="1" applyFill="1" applyBorder="1"/>
    <xf numFmtId="3" fontId="8" fillId="4" borderId="7" xfId="0" applyNumberFormat="1" applyFont="1" applyFill="1" applyBorder="1"/>
    <xf numFmtId="3" fontId="8" fillId="4" borderId="0" xfId="0" applyNumberFormat="1" applyFont="1" applyFill="1"/>
    <xf numFmtId="3" fontId="8" fillId="4" borderId="8" xfId="0" applyNumberFormat="1" applyFont="1" applyFill="1" applyBorder="1"/>
    <xf numFmtId="3" fontId="8" fillId="15" borderId="7" xfId="0" applyNumberFormat="1" applyFont="1" applyFill="1" applyBorder="1"/>
    <xf numFmtId="3" fontId="8" fillId="15" borderId="0" xfId="0" applyNumberFormat="1" applyFont="1" applyFill="1"/>
    <xf numFmtId="3" fontId="8" fillId="15" borderId="8" xfId="0" applyNumberFormat="1" applyFont="1" applyFill="1" applyBorder="1"/>
    <xf numFmtId="3" fontId="8" fillId="16" borderId="7" xfId="0" applyNumberFormat="1" applyFont="1" applyFill="1" applyBorder="1"/>
    <xf numFmtId="3" fontId="8" fillId="16" borderId="0" xfId="0" applyNumberFormat="1" applyFont="1" applyFill="1"/>
    <xf numFmtId="3" fontId="8" fillId="16" borderId="8" xfId="0" applyNumberFormat="1" applyFont="1" applyFill="1" applyBorder="1"/>
    <xf numFmtId="3" fontId="8" fillId="17" borderId="7" xfId="0" applyNumberFormat="1" applyFont="1" applyFill="1" applyBorder="1"/>
    <xf numFmtId="3" fontId="8" fillId="17" borderId="0" xfId="0" applyNumberFormat="1" applyFont="1" applyFill="1"/>
    <xf numFmtId="3" fontId="8" fillId="17" borderId="8" xfId="0" applyNumberFormat="1" applyFont="1" applyFill="1" applyBorder="1"/>
    <xf numFmtId="3" fontId="3" fillId="0" borderId="0" xfId="0" applyNumberFormat="1" applyFont="1" applyAlignment="1">
      <alignment horizontal="center"/>
    </xf>
    <xf numFmtId="3" fontId="3" fillId="0" borderId="14" xfId="0" applyNumberFormat="1" applyFont="1" applyBorder="1" applyAlignment="1">
      <alignment horizontal="center"/>
    </xf>
    <xf numFmtId="3" fontId="3" fillId="0" borderId="12" xfId="0" applyNumberFormat="1" applyFont="1" applyBorder="1" applyAlignment="1">
      <alignment horizontal="center"/>
    </xf>
    <xf numFmtId="3" fontId="3" fillId="0" borderId="13" xfId="0" applyNumberFormat="1" applyFont="1" applyBorder="1" applyAlignment="1">
      <alignment horizontal="center"/>
    </xf>
    <xf numFmtId="3" fontId="3" fillId="0" borderId="0" xfId="0" applyNumberFormat="1" applyFont="1" applyAlignment="1">
      <alignment horizontal="center" vertical="center"/>
    </xf>
    <xf numFmtId="3" fontId="5" fillId="0" borderId="4"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5" xfId="0" applyNumberFormat="1" applyFont="1" applyBorder="1" applyAlignment="1">
      <alignment horizontal="center" vertical="center"/>
    </xf>
    <xf numFmtId="3" fontId="1" fillId="0" borderId="21" xfId="0" applyNumberFormat="1" applyFont="1" applyBorder="1"/>
    <xf numFmtId="3" fontId="8" fillId="0" borderId="19" xfId="0" applyNumberFormat="1" applyFont="1" applyBorder="1"/>
    <xf numFmtId="3" fontId="3" fillId="0" borderId="27" xfId="0" applyNumberFormat="1" applyFont="1" applyBorder="1" applyAlignment="1">
      <alignment horizontal="center" vertical="center" wrapText="1"/>
    </xf>
    <xf numFmtId="3" fontId="3" fillId="0" borderId="14" xfId="0" applyNumberFormat="1" applyFont="1" applyBorder="1" applyAlignment="1">
      <alignment horizontal="center" vertical="center"/>
    </xf>
    <xf numFmtId="3" fontId="8" fillId="20" borderId="0" xfId="0" applyNumberFormat="1" applyFont="1" applyFill="1"/>
    <xf numFmtId="3" fontId="8" fillId="20" borderId="1" xfId="0" applyNumberFormat="1" applyFont="1" applyFill="1" applyBorder="1"/>
    <xf numFmtId="3" fontId="8" fillId="20" borderId="40" xfId="0" applyNumberFormat="1" applyFont="1" applyFill="1" applyBorder="1"/>
    <xf numFmtId="3" fontId="8" fillId="20" borderId="8" xfId="0" applyNumberFormat="1" applyFont="1" applyFill="1" applyBorder="1"/>
    <xf numFmtId="3" fontId="3" fillId="0" borderId="27" xfId="0" applyNumberFormat="1" applyFont="1" applyBorder="1" applyAlignment="1">
      <alignment horizontal="center" vertical="center"/>
    </xf>
    <xf numFmtId="3" fontId="3" fillId="0" borderId="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12" xfId="0" applyNumberFormat="1" applyFont="1" applyBorder="1" applyAlignment="1">
      <alignment vertical="center"/>
    </xf>
    <xf numFmtId="3" fontId="5" fillId="22" borderId="4" xfId="0" applyNumberFormat="1" applyFont="1" applyFill="1" applyBorder="1" applyAlignment="1">
      <alignment horizontal="center" vertical="center"/>
    </xf>
    <xf numFmtId="3" fontId="3" fillId="22" borderId="19" xfId="0" applyNumberFormat="1" applyFont="1" applyFill="1" applyBorder="1" applyAlignment="1">
      <alignment horizontal="center" vertical="center"/>
    </xf>
    <xf numFmtId="3" fontId="5" fillId="22" borderId="4" xfId="0" applyNumberFormat="1" applyFont="1" applyFill="1" applyBorder="1" applyAlignment="1">
      <alignment horizontal="center"/>
    </xf>
    <xf numFmtId="3" fontId="5" fillId="22" borderId="5" xfId="0" applyNumberFormat="1" applyFont="1" applyFill="1" applyBorder="1" applyAlignment="1">
      <alignment horizontal="center"/>
    </xf>
    <xf numFmtId="3" fontId="3" fillId="0" borderId="14" xfId="0" applyNumberFormat="1" applyFont="1" applyBorder="1" applyAlignment="1">
      <alignment vertical="center"/>
    </xf>
    <xf numFmtId="3" fontId="3" fillId="0" borderId="13" xfId="0" applyNumberFormat="1" applyFont="1" applyBorder="1" applyAlignment="1">
      <alignment vertical="center"/>
    </xf>
    <xf numFmtId="3" fontId="3" fillId="0" borderId="13" xfId="0" applyNumberFormat="1" applyFont="1" applyBorder="1" applyAlignment="1">
      <alignment horizontal="center" vertical="center"/>
    </xf>
    <xf numFmtId="3" fontId="3" fillId="0" borderId="10" xfId="0" applyNumberFormat="1" applyFont="1" applyBorder="1" applyAlignment="1">
      <alignment horizontal="center" wrapText="1"/>
    </xf>
    <xf numFmtId="3" fontId="3" fillId="0" borderId="11" xfId="0" applyNumberFormat="1" applyFont="1" applyBorder="1" applyAlignment="1">
      <alignment horizontal="center" wrapText="1"/>
    </xf>
    <xf numFmtId="3" fontId="3" fillId="0" borderId="21" xfId="0" applyNumberFormat="1" applyFont="1" applyBorder="1" applyAlignment="1">
      <alignment horizontal="center" wrapText="1"/>
    </xf>
    <xf numFmtId="3" fontId="3" fillId="0" borderId="8" xfId="0" applyNumberFormat="1" applyFont="1" applyBorder="1" applyAlignment="1">
      <alignment horizontal="center"/>
    </xf>
    <xf numFmtId="3" fontId="3" fillId="0" borderId="6" xfId="0" applyNumberFormat="1" applyFont="1" applyBorder="1" applyAlignment="1">
      <alignment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14"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16" xfId="0" applyNumberFormat="1" applyFont="1" applyBorder="1" applyAlignment="1">
      <alignment horizontal="center"/>
    </xf>
    <xf numFmtId="3" fontId="3" fillId="0" borderId="15" xfId="0" applyNumberFormat="1" applyFont="1" applyBorder="1" applyAlignment="1">
      <alignment horizontal="center"/>
    </xf>
    <xf numFmtId="3" fontId="3" fillId="0" borderId="17" xfId="0" applyNumberFormat="1" applyFont="1" applyBorder="1" applyAlignment="1">
      <alignment horizontal="center"/>
    </xf>
    <xf numFmtId="3" fontId="3" fillId="0" borderId="16" xfId="0" applyNumberFormat="1" applyFont="1" applyBorder="1"/>
    <xf numFmtId="3" fontId="3" fillId="0" borderId="15" xfId="0" applyNumberFormat="1" applyFont="1" applyBorder="1"/>
    <xf numFmtId="3" fontId="3" fillId="0" borderId="16" xfId="0" applyNumberFormat="1" applyFont="1" applyBorder="1" applyAlignment="1">
      <alignment horizontal="center" vertical="center"/>
    </xf>
    <xf numFmtId="3" fontId="3" fillId="0" borderId="15" xfId="0" applyNumberFormat="1" applyFont="1" applyBorder="1" applyAlignment="1">
      <alignment vertical="center"/>
    </xf>
    <xf numFmtId="3" fontId="3" fillId="0" borderId="16" xfId="0" applyNumberFormat="1" applyFont="1" applyBorder="1" applyAlignment="1">
      <alignment vertical="center"/>
    </xf>
    <xf numFmtId="3" fontId="3" fillId="0" borderId="17" xfId="0" applyNumberFormat="1" applyFont="1" applyBorder="1" applyAlignment="1">
      <alignment vertical="center"/>
    </xf>
    <xf numFmtId="3" fontId="3" fillId="0" borderId="15" xfId="0" applyNumberFormat="1" applyFont="1" applyBorder="1" applyAlignment="1">
      <alignment horizontal="center" vertical="center"/>
    </xf>
    <xf numFmtId="3" fontId="3" fillId="0" borderId="17" xfId="0" applyNumberFormat="1" applyFont="1" applyBorder="1" applyAlignment="1">
      <alignment horizontal="center" vertical="center"/>
    </xf>
    <xf numFmtId="3" fontId="3" fillId="0" borderId="10"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3" fontId="3" fillId="0" borderId="21" xfId="0" applyNumberFormat="1" applyFont="1" applyBorder="1" applyAlignment="1">
      <alignment horizontal="center" vertical="center" wrapText="1"/>
    </xf>
    <xf numFmtId="3" fontId="26" fillId="0" borderId="6" xfId="0" applyNumberFormat="1" applyFont="1" applyBorder="1" applyAlignment="1">
      <alignment horizontal="center" vertical="center"/>
    </xf>
    <xf numFmtId="3" fontId="27" fillId="0" borderId="9" xfId="0" applyNumberFormat="1" applyFont="1" applyBorder="1"/>
    <xf numFmtId="3" fontId="3" fillId="0" borderId="19" xfId="0" applyNumberFormat="1" applyFont="1" applyBorder="1" applyAlignment="1">
      <alignment horizontal="center" vertical="center"/>
    </xf>
    <xf numFmtId="3" fontId="3" fillId="20" borderId="14" xfId="0" applyNumberFormat="1" applyFont="1" applyFill="1" applyBorder="1" applyAlignment="1">
      <alignment horizontal="center" vertical="center"/>
    </xf>
    <xf numFmtId="3" fontId="3" fillId="20" borderId="12" xfId="0" applyNumberFormat="1" applyFont="1" applyFill="1" applyBorder="1" applyAlignment="1">
      <alignment horizontal="center" vertical="center"/>
    </xf>
    <xf numFmtId="3" fontId="3" fillId="20" borderId="13" xfId="0" applyNumberFormat="1" applyFont="1" applyFill="1" applyBorder="1" applyAlignment="1">
      <alignment horizontal="center" vertical="center"/>
    </xf>
    <xf numFmtId="3" fontId="3" fillId="20" borderId="10" xfId="0" applyNumberFormat="1" applyFont="1" applyFill="1" applyBorder="1" applyAlignment="1">
      <alignment horizontal="center" vertical="center"/>
    </xf>
    <xf numFmtId="3" fontId="3" fillId="20" borderId="11" xfId="0" applyNumberFormat="1" applyFont="1" applyFill="1" applyBorder="1" applyAlignment="1">
      <alignment horizontal="center" vertical="center"/>
    </xf>
    <xf numFmtId="3" fontId="3" fillId="20" borderId="21" xfId="0" applyNumberFormat="1" applyFont="1" applyFill="1" applyBorder="1" applyAlignment="1">
      <alignment horizontal="center" vertical="center"/>
    </xf>
    <xf numFmtId="3" fontId="8" fillId="23" borderId="0" xfId="0" applyNumberFormat="1" applyFont="1" applyFill="1"/>
    <xf numFmtId="3" fontId="8" fillId="23" borderId="1" xfId="0" applyNumberFormat="1" applyFont="1" applyFill="1" applyBorder="1"/>
    <xf numFmtId="3" fontId="8" fillId="23" borderId="40" xfId="0" applyNumberFormat="1" applyFont="1" applyFill="1" applyBorder="1"/>
    <xf numFmtId="3" fontId="8" fillId="23" borderId="8" xfId="0" applyNumberFormat="1" applyFont="1" applyFill="1" applyBorder="1"/>
    <xf numFmtId="3" fontId="5" fillId="23" borderId="3" xfId="0" applyNumberFormat="1" applyFont="1" applyFill="1" applyBorder="1" applyAlignment="1">
      <alignment horizontal="center"/>
    </xf>
    <xf numFmtId="3" fontId="5" fillId="23" borderId="4" xfId="0" applyNumberFormat="1" applyFont="1" applyFill="1" applyBorder="1" applyAlignment="1">
      <alignment horizontal="center"/>
    </xf>
    <xf numFmtId="3" fontId="5" fillId="23" borderId="5" xfId="0" applyNumberFormat="1" applyFont="1" applyFill="1" applyBorder="1" applyAlignment="1">
      <alignment horizontal="center"/>
    </xf>
    <xf numFmtId="3" fontId="3" fillId="23" borderId="10" xfId="0" applyNumberFormat="1" applyFont="1" applyFill="1" applyBorder="1" applyAlignment="1">
      <alignment horizontal="center" vertical="center"/>
    </xf>
    <xf numFmtId="3" fontId="3" fillId="23" borderId="11" xfId="0" applyNumberFormat="1" applyFont="1" applyFill="1" applyBorder="1" applyAlignment="1">
      <alignment horizontal="center" vertical="center"/>
    </xf>
    <xf numFmtId="3" fontId="3" fillId="23" borderId="21" xfId="0" applyNumberFormat="1" applyFont="1" applyFill="1" applyBorder="1" applyAlignment="1">
      <alignment horizontal="center" vertical="center"/>
    </xf>
    <xf numFmtId="3" fontId="3" fillId="23" borderId="7" xfId="0" applyNumberFormat="1" applyFont="1" applyFill="1" applyBorder="1" applyAlignment="1">
      <alignment horizontal="center" vertical="center"/>
    </xf>
    <xf numFmtId="3" fontId="3" fillId="23" borderId="0" xfId="0" applyNumberFormat="1" applyFont="1" applyFill="1" applyAlignment="1">
      <alignment horizontal="center" vertical="center"/>
    </xf>
    <xf numFmtId="3" fontId="3" fillId="23" borderId="8" xfId="0" applyNumberFormat="1" applyFont="1" applyFill="1" applyBorder="1" applyAlignment="1">
      <alignment horizontal="center" vertical="center"/>
    </xf>
    <xf numFmtId="3" fontId="3" fillId="23" borderId="14" xfId="0" applyNumberFormat="1" applyFont="1" applyFill="1" applyBorder="1" applyAlignment="1">
      <alignment horizontal="center" vertical="center"/>
    </xf>
    <xf numFmtId="3" fontId="3" fillId="23" borderId="12" xfId="0" applyNumberFormat="1" applyFont="1" applyFill="1" applyBorder="1" applyAlignment="1">
      <alignment horizontal="center" vertical="center"/>
    </xf>
    <xf numFmtId="3" fontId="3" fillId="23" borderId="13" xfId="0" applyNumberFormat="1" applyFont="1" applyFill="1" applyBorder="1" applyAlignment="1">
      <alignment horizontal="center" vertical="center"/>
    </xf>
    <xf numFmtId="3" fontId="3" fillId="23" borderId="16" xfId="0" applyNumberFormat="1" applyFont="1" applyFill="1" applyBorder="1" applyAlignment="1">
      <alignment horizontal="center" vertical="center"/>
    </xf>
    <xf numFmtId="3" fontId="3" fillId="23" borderId="15" xfId="0" applyNumberFormat="1" applyFont="1" applyFill="1" applyBorder="1" applyAlignment="1">
      <alignment horizontal="center" vertical="center"/>
    </xf>
    <xf numFmtId="3" fontId="3" fillId="23" borderId="17" xfId="0" applyNumberFormat="1" applyFont="1" applyFill="1" applyBorder="1" applyAlignment="1">
      <alignment horizontal="center" vertical="center"/>
    </xf>
    <xf numFmtId="3" fontId="3" fillId="23" borderId="10" xfId="0" applyNumberFormat="1" applyFont="1" applyFill="1" applyBorder="1" applyAlignment="1">
      <alignment horizontal="center" vertical="center" wrapText="1"/>
    </xf>
    <xf numFmtId="3" fontId="3" fillId="23" borderId="11" xfId="0" applyNumberFormat="1" applyFont="1" applyFill="1" applyBorder="1" applyAlignment="1">
      <alignment horizontal="center" vertical="center" wrapText="1"/>
    </xf>
    <xf numFmtId="3" fontId="3" fillId="23" borderId="21" xfId="0" applyNumberFormat="1" applyFont="1" applyFill="1" applyBorder="1" applyAlignment="1">
      <alignment horizontal="center" vertical="center" wrapText="1"/>
    </xf>
    <xf numFmtId="3" fontId="3" fillId="22" borderId="27" xfId="0" applyNumberFormat="1" applyFont="1" applyFill="1" applyBorder="1" applyAlignment="1">
      <alignment horizontal="center" vertical="center" wrapText="1"/>
    </xf>
    <xf numFmtId="3" fontId="3" fillId="22" borderId="27" xfId="0" applyNumberFormat="1" applyFont="1" applyFill="1" applyBorder="1" applyAlignment="1">
      <alignment horizontal="center" vertical="center"/>
    </xf>
    <xf numFmtId="3" fontId="8" fillId="22" borderId="20" xfId="0" applyNumberFormat="1" applyFont="1" applyFill="1" applyBorder="1"/>
    <xf numFmtId="3" fontId="5" fillId="22" borderId="3" xfId="0" applyNumberFormat="1" applyFont="1" applyFill="1" applyBorder="1" applyAlignment="1">
      <alignment horizontal="center" vertical="center"/>
    </xf>
    <xf numFmtId="3" fontId="5" fillId="22" borderId="3" xfId="0" applyNumberFormat="1" applyFont="1" applyFill="1" applyBorder="1" applyAlignment="1">
      <alignment horizontal="center"/>
    </xf>
    <xf numFmtId="3" fontId="3" fillId="22" borderId="14" xfId="0" applyNumberFormat="1" applyFont="1" applyFill="1" applyBorder="1" applyAlignment="1">
      <alignment vertical="center"/>
    </xf>
    <xf numFmtId="3" fontId="3" fillId="22" borderId="16" xfId="0" applyNumberFormat="1" applyFont="1" applyFill="1" applyBorder="1" applyAlignment="1">
      <alignment horizontal="center" vertical="center" wrapText="1"/>
    </xf>
    <xf numFmtId="3" fontId="3" fillId="22" borderId="15" xfId="0" applyNumberFormat="1" applyFont="1" applyFill="1" applyBorder="1" applyAlignment="1">
      <alignment horizontal="center" vertical="center" wrapText="1"/>
    </xf>
    <xf numFmtId="3" fontId="3" fillId="22" borderId="17" xfId="0" applyNumberFormat="1" applyFont="1" applyFill="1" applyBorder="1" applyAlignment="1">
      <alignment horizontal="center" vertical="center" wrapText="1"/>
    </xf>
    <xf numFmtId="3" fontId="3" fillId="22" borderId="20" xfId="0" applyNumberFormat="1" applyFont="1" applyFill="1" applyBorder="1" applyAlignment="1">
      <alignment horizontal="center" vertical="center"/>
    </xf>
    <xf numFmtId="3" fontId="3" fillId="22" borderId="18" xfId="0" applyNumberFormat="1" applyFont="1" applyFill="1" applyBorder="1" applyAlignment="1">
      <alignment horizontal="center" vertical="center"/>
    </xf>
    <xf numFmtId="3" fontId="3" fillId="0" borderId="20" xfId="0" applyNumberFormat="1" applyFont="1" applyBorder="1" applyAlignment="1">
      <alignment horizontal="center" vertical="center"/>
    </xf>
    <xf numFmtId="4" fontId="3" fillId="0" borderId="0" xfId="0" applyNumberFormat="1" applyFont="1"/>
    <xf numFmtId="3" fontId="3" fillId="0" borderId="29" xfId="0" applyNumberFormat="1" applyFont="1" applyBorder="1" applyAlignment="1">
      <alignment horizontal="center" vertical="center" wrapText="1"/>
    </xf>
    <xf numFmtId="3" fontId="3" fillId="0" borderId="30" xfId="0" applyNumberFormat="1" applyFont="1" applyBorder="1" applyAlignment="1">
      <alignment horizontal="center" vertical="center" wrapText="1"/>
    </xf>
    <xf numFmtId="3" fontId="3" fillId="0" borderId="31" xfId="0" applyNumberFormat="1" applyFont="1" applyBorder="1" applyAlignment="1">
      <alignment horizontal="center" vertical="center" wrapText="1"/>
    </xf>
    <xf numFmtId="3" fontId="3" fillId="22" borderId="16" xfId="0" applyNumberFormat="1" applyFont="1" applyFill="1" applyBorder="1" applyAlignment="1">
      <alignment horizontal="center" vertical="center"/>
    </xf>
    <xf numFmtId="3" fontId="3" fillId="22" borderId="15" xfId="0" applyNumberFormat="1" applyFont="1" applyFill="1" applyBorder="1" applyAlignment="1">
      <alignment horizontal="center" vertical="center"/>
    </xf>
    <xf numFmtId="3" fontId="3" fillId="22" borderId="17" xfId="0" applyNumberFormat="1" applyFont="1" applyFill="1" applyBorder="1" applyAlignment="1">
      <alignment horizontal="center" vertical="center"/>
    </xf>
    <xf numFmtId="3" fontId="3" fillId="0" borderId="29" xfId="0" applyNumberFormat="1" applyFont="1" applyBorder="1" applyAlignment="1">
      <alignment horizontal="center"/>
    </xf>
    <xf numFmtId="3" fontId="3" fillId="0" borderId="30" xfId="0" applyNumberFormat="1" applyFont="1" applyBorder="1" applyAlignment="1">
      <alignment horizontal="center"/>
    </xf>
    <xf numFmtId="3" fontId="3" fillId="0" borderId="31" xfId="0" applyNumberFormat="1" applyFont="1" applyBorder="1" applyAlignment="1">
      <alignment horizontal="center"/>
    </xf>
    <xf numFmtId="3" fontId="3" fillId="0" borderId="20" xfId="0" applyNumberFormat="1" applyFont="1" applyBorder="1" applyAlignment="1">
      <alignment horizontal="center"/>
    </xf>
    <xf numFmtId="3" fontId="3" fillId="0" borderId="18" xfId="0" applyNumberFormat="1" applyFont="1" applyBorder="1" applyAlignment="1">
      <alignment horizontal="center"/>
    </xf>
    <xf numFmtId="3" fontId="3" fillId="0" borderId="19" xfId="0" applyNumberFormat="1" applyFont="1" applyBorder="1" applyAlignment="1">
      <alignment horizontal="center"/>
    </xf>
    <xf numFmtId="9" fontId="1" fillId="0" borderId="6" xfId="4" applyFont="1" applyBorder="1" applyAlignment="1">
      <alignment horizontal="center" vertical="center"/>
    </xf>
    <xf numFmtId="3" fontId="27" fillId="0" borderId="8" xfId="0" applyNumberFormat="1" applyFont="1" applyBorder="1" applyAlignment="1">
      <alignment horizontal="center" vertical="center"/>
    </xf>
    <xf numFmtId="3" fontId="1" fillId="0" borderId="8" xfId="0" applyNumberFormat="1" applyFont="1" applyBorder="1" applyAlignment="1">
      <alignment horizontal="center" vertical="center"/>
    </xf>
    <xf numFmtId="3" fontId="26" fillId="0" borderId="8" xfId="0" applyNumberFormat="1" applyFont="1" applyBorder="1" applyAlignment="1">
      <alignment horizontal="center" vertical="center"/>
    </xf>
    <xf numFmtId="3" fontId="1" fillId="0" borderId="8" xfId="0" applyNumberFormat="1" applyFont="1" applyBorder="1" applyAlignment="1">
      <alignment horizontal="center" vertical="center" wrapText="1"/>
    </xf>
    <xf numFmtId="3" fontId="8" fillId="0" borderId="8" xfId="0" applyNumberFormat="1" applyFont="1" applyBorder="1" applyAlignment="1">
      <alignment horizontal="center" vertical="center" wrapText="1"/>
    </xf>
    <xf numFmtId="3" fontId="28" fillId="0" borderId="8" xfId="0" applyNumberFormat="1" applyFont="1" applyBorder="1" applyAlignment="1">
      <alignment horizontal="center" vertical="center"/>
    </xf>
    <xf numFmtId="3" fontId="8" fillId="0" borderId="8" xfId="0" applyNumberFormat="1" applyFont="1" applyBorder="1" applyAlignment="1">
      <alignment horizontal="center" vertical="center"/>
    </xf>
    <xf numFmtId="3" fontId="28" fillId="0" borderId="24" xfId="0" applyNumberFormat="1" applyFont="1" applyBorder="1" applyAlignment="1">
      <alignment horizontal="center" vertical="center"/>
    </xf>
    <xf numFmtId="1" fontId="28" fillId="0" borderId="8" xfId="4" applyNumberFormat="1" applyFont="1" applyBorder="1" applyAlignment="1">
      <alignment horizontal="center" vertical="center"/>
    </xf>
    <xf numFmtId="3" fontId="1" fillId="0" borderId="6" xfId="0" applyNumberFormat="1" applyFont="1" applyBorder="1" applyAlignment="1">
      <alignment horizontal="right" vertical="center" wrapText="1"/>
    </xf>
    <xf numFmtId="3" fontId="1" fillId="0" borderId="6" xfId="0" applyNumberFormat="1" applyFont="1" applyBorder="1" applyAlignment="1">
      <alignment horizontal="right" vertical="center"/>
    </xf>
    <xf numFmtId="3" fontId="8" fillId="0" borderId="6" xfId="0" applyNumberFormat="1" applyFont="1" applyBorder="1" applyAlignment="1">
      <alignment horizontal="right" vertical="center" wrapText="1"/>
    </xf>
    <xf numFmtId="3" fontId="28" fillId="0" borderId="6" xfId="0" applyNumberFormat="1" applyFont="1" applyBorder="1" applyAlignment="1">
      <alignment horizontal="right" vertical="center"/>
    </xf>
    <xf numFmtId="3" fontId="8" fillId="0" borderId="6" xfId="0" applyNumberFormat="1" applyFont="1" applyBorder="1" applyAlignment="1">
      <alignment horizontal="right" vertical="center"/>
    </xf>
    <xf numFmtId="3" fontId="3" fillId="0" borderId="9" xfId="0" applyNumberFormat="1" applyFont="1" applyBorder="1" applyAlignment="1">
      <alignment horizontal="right"/>
    </xf>
    <xf numFmtId="3" fontId="3" fillId="0" borderId="6" xfId="0" applyNumberFormat="1" applyFont="1" applyBorder="1" applyAlignment="1">
      <alignment horizontal="right"/>
    </xf>
    <xf numFmtId="3" fontId="3" fillId="0" borderId="6" xfId="0" applyNumberFormat="1" applyFont="1" applyBorder="1" applyAlignment="1">
      <alignment horizontal="right" vertical="center"/>
    </xf>
    <xf numFmtId="3" fontId="3" fillId="0" borderId="25" xfId="0" applyNumberFormat="1" applyFont="1" applyBorder="1" applyAlignment="1">
      <alignment horizontal="right" vertical="center"/>
    </xf>
    <xf numFmtId="3" fontId="27" fillId="0" borderId="0" xfId="0" applyNumberFormat="1" applyFont="1"/>
    <xf numFmtId="3" fontId="27" fillId="0" borderId="6" xfId="0" applyNumberFormat="1" applyFont="1" applyBorder="1" applyAlignment="1">
      <alignment horizontal="right" vertical="center"/>
    </xf>
    <xf numFmtId="3" fontId="8" fillId="0" borderId="25" xfId="0" applyNumberFormat="1" applyFont="1" applyBorder="1" applyAlignment="1">
      <alignment horizontal="right" vertical="center"/>
    </xf>
    <xf numFmtId="3" fontId="10" fillId="0" borderId="2" xfId="0" applyNumberFormat="1" applyFont="1" applyBorder="1" applyAlignment="1">
      <alignment horizontal="right"/>
    </xf>
    <xf numFmtId="3" fontId="10" fillId="0" borderId="32" xfId="0" applyNumberFormat="1" applyFont="1" applyBorder="1" applyAlignment="1">
      <alignment horizontal="right"/>
    </xf>
    <xf numFmtId="3" fontId="10" fillId="0" borderId="33" xfId="0" applyNumberFormat="1" applyFont="1" applyBorder="1" applyAlignment="1">
      <alignment horizontal="right"/>
    </xf>
    <xf numFmtId="3" fontId="10" fillId="0" borderId="24" xfId="0" applyNumberFormat="1" applyFont="1" applyBorder="1" applyAlignment="1">
      <alignment horizontal="right"/>
    </xf>
    <xf numFmtId="3" fontId="10" fillId="0" borderId="23" xfId="0" applyNumberFormat="1" applyFont="1" applyBorder="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vertical="center"/>
    </xf>
    <xf numFmtId="3" fontId="8" fillId="0" borderId="9" xfId="0" applyNumberFormat="1" applyFont="1" applyBorder="1" applyAlignment="1">
      <alignment horizontal="right" vertical="center"/>
    </xf>
    <xf numFmtId="3" fontId="3" fillId="0" borderId="25" xfId="0" applyNumberFormat="1" applyFont="1" applyBorder="1" applyAlignment="1">
      <alignment horizontal="right"/>
    </xf>
    <xf numFmtId="3" fontId="31" fillId="0" borderId="0" xfId="0" applyNumberFormat="1" applyFont="1"/>
    <xf numFmtId="3" fontId="31" fillId="0" borderId="8" xfId="0" applyNumberFormat="1" applyFont="1" applyBorder="1"/>
    <xf numFmtId="3" fontId="31" fillId="0" borderId="7" xfId="0" applyNumberFormat="1" applyFont="1" applyBorder="1"/>
    <xf numFmtId="3" fontId="31" fillId="0" borderId="40" xfId="0" applyNumberFormat="1" applyFont="1" applyBorder="1"/>
    <xf numFmtId="3" fontId="31" fillId="0" borderId="1" xfId="0" applyNumberFormat="1" applyFont="1" applyBorder="1"/>
    <xf numFmtId="3" fontId="3" fillId="0" borderId="9" xfId="0" applyNumberFormat="1" applyFont="1" applyBorder="1" applyAlignment="1">
      <alignment horizontal="right" vertical="center"/>
    </xf>
    <xf numFmtId="3" fontId="3" fillId="0" borderId="0" xfId="0" applyNumberFormat="1" applyFont="1" applyAlignment="1">
      <alignment horizontal="center" wrapText="1"/>
    </xf>
    <xf numFmtId="3" fontId="3" fillId="0" borderId="0" xfId="0" applyNumberFormat="1" applyFont="1" applyAlignment="1">
      <alignment wrapText="1"/>
    </xf>
    <xf numFmtId="3" fontId="1" fillId="5" borderId="16" xfId="0" applyNumberFormat="1" applyFont="1" applyFill="1" applyBorder="1"/>
    <xf numFmtId="3" fontId="1" fillId="6" borderId="16" xfId="0" applyNumberFormat="1" applyFont="1" applyFill="1" applyBorder="1"/>
    <xf numFmtId="3" fontId="31" fillId="0" borderId="17" xfId="0" applyNumberFormat="1" applyFont="1" applyBorder="1"/>
    <xf numFmtId="3" fontId="33" fillId="0" borderId="8" xfId="0" applyNumberFormat="1" applyFont="1" applyBorder="1" applyAlignment="1">
      <alignment horizontal="center" vertical="center"/>
    </xf>
    <xf numFmtId="3" fontId="34" fillId="0" borderId="8" xfId="0" applyNumberFormat="1" applyFont="1" applyBorder="1" applyAlignment="1">
      <alignment horizontal="center" vertical="center"/>
    </xf>
    <xf numFmtId="3" fontId="1" fillId="9" borderId="0" xfId="0" applyNumberFormat="1" applyFont="1" applyFill="1"/>
    <xf numFmtId="3" fontId="3" fillId="9" borderId="0" xfId="0" applyNumberFormat="1" applyFont="1" applyFill="1"/>
    <xf numFmtId="3" fontId="3" fillId="8" borderId="0" xfId="0" applyNumberFormat="1" applyFont="1" applyFill="1"/>
    <xf numFmtId="3" fontId="1" fillId="8" borderId="0" xfId="0" applyNumberFormat="1" applyFont="1" applyFill="1"/>
    <xf numFmtId="3" fontId="10" fillId="8" borderId="23" xfId="0" applyNumberFormat="1" applyFont="1" applyFill="1" applyBorder="1"/>
    <xf numFmtId="3" fontId="10" fillId="8" borderId="2" xfId="0" applyNumberFormat="1" applyFont="1" applyFill="1" applyBorder="1"/>
    <xf numFmtId="3" fontId="10" fillId="8" borderId="24" xfId="0" applyNumberFormat="1" applyFont="1" applyFill="1" applyBorder="1"/>
    <xf numFmtId="3" fontId="10" fillId="10" borderId="23" xfId="0" applyNumberFormat="1" applyFont="1" applyFill="1" applyBorder="1"/>
    <xf numFmtId="3" fontId="10" fillId="10" borderId="2" xfId="0" applyNumberFormat="1" applyFont="1" applyFill="1" applyBorder="1"/>
    <xf numFmtId="3" fontId="10" fillId="10" borderId="24" xfId="0" applyNumberFormat="1" applyFont="1" applyFill="1" applyBorder="1"/>
    <xf numFmtId="3" fontId="3" fillId="11" borderId="0" xfId="0" applyNumberFormat="1" applyFont="1" applyFill="1"/>
    <xf numFmtId="3" fontId="10" fillId="11" borderId="23" xfId="0" applyNumberFormat="1" applyFont="1" applyFill="1" applyBorder="1"/>
    <xf numFmtId="3" fontId="10" fillId="11" borderId="2" xfId="0" applyNumberFormat="1" applyFont="1" applyFill="1" applyBorder="1"/>
    <xf numFmtId="3" fontId="10" fillId="11" borderId="24" xfId="0" applyNumberFormat="1" applyFont="1" applyFill="1" applyBorder="1"/>
    <xf numFmtId="3" fontId="31" fillId="9" borderId="0" xfId="0" applyNumberFormat="1" applyFont="1" applyFill="1"/>
    <xf numFmtId="3" fontId="6" fillId="9" borderId="8" xfId="0" applyNumberFormat="1" applyFont="1" applyFill="1" applyBorder="1"/>
    <xf numFmtId="3" fontId="31" fillId="8" borderId="7" xfId="0" applyNumberFormat="1" applyFont="1" applyFill="1" applyBorder="1"/>
    <xf numFmtId="3" fontId="31" fillId="8" borderId="0" xfId="0" applyNumberFormat="1" applyFont="1" applyFill="1"/>
    <xf numFmtId="3" fontId="31" fillId="8" borderId="8" xfId="0" applyNumberFormat="1" applyFont="1" applyFill="1" applyBorder="1"/>
    <xf numFmtId="3" fontId="31" fillId="10" borderId="7" xfId="0" applyNumberFormat="1" applyFont="1" applyFill="1" applyBorder="1"/>
    <xf numFmtId="3" fontId="31" fillId="10" borderId="0" xfId="0" applyNumberFormat="1" applyFont="1" applyFill="1"/>
    <xf numFmtId="3" fontId="31" fillId="10" borderId="8" xfId="0" applyNumberFormat="1" applyFont="1" applyFill="1" applyBorder="1"/>
    <xf numFmtId="3" fontId="31" fillId="11" borderId="7" xfId="0" applyNumberFormat="1" applyFont="1" applyFill="1" applyBorder="1"/>
    <xf numFmtId="3" fontId="31" fillId="11" borderId="0" xfId="0" applyNumberFormat="1" applyFont="1" applyFill="1"/>
    <xf numFmtId="3" fontId="31" fillId="11" borderId="8" xfId="0" applyNumberFormat="1" applyFont="1" applyFill="1" applyBorder="1"/>
    <xf numFmtId="3" fontId="31" fillId="9" borderId="15" xfId="0" applyNumberFormat="1" applyFont="1" applyFill="1" applyBorder="1"/>
    <xf numFmtId="3" fontId="31" fillId="9" borderId="17" xfId="0" applyNumberFormat="1" applyFont="1" applyFill="1" applyBorder="1"/>
    <xf numFmtId="3" fontId="5" fillId="20" borderId="4" xfId="0" applyNumberFormat="1" applyFont="1" applyFill="1" applyBorder="1" applyAlignment="1">
      <alignment horizontal="center" vertical="center"/>
    </xf>
    <xf numFmtId="3" fontId="3" fillId="0" borderId="16" xfId="0" applyNumberFormat="1" applyFont="1" applyBorder="1" applyAlignment="1">
      <alignment horizontal="center" vertical="center" wrapText="1"/>
    </xf>
    <xf numFmtId="3" fontId="5" fillId="24" borderId="3" xfId="0" applyNumberFormat="1" applyFont="1" applyFill="1" applyBorder="1" applyAlignment="1">
      <alignment horizontal="center"/>
    </xf>
    <xf numFmtId="3" fontId="5" fillId="24" borderId="4" xfId="0" applyNumberFormat="1" applyFont="1" applyFill="1" applyBorder="1" applyAlignment="1">
      <alignment horizontal="center"/>
    </xf>
    <xf numFmtId="3" fontId="5" fillId="24" borderId="5" xfId="0" applyNumberFormat="1" applyFont="1" applyFill="1" applyBorder="1" applyAlignment="1">
      <alignment horizontal="center"/>
    </xf>
    <xf numFmtId="3" fontId="3" fillId="24" borderId="10" xfId="0" applyNumberFormat="1" applyFont="1" applyFill="1" applyBorder="1" applyAlignment="1">
      <alignment horizontal="center" vertical="center"/>
    </xf>
    <xf numFmtId="3" fontId="3" fillId="24" borderId="11" xfId="0" applyNumberFormat="1" applyFont="1" applyFill="1" applyBorder="1" applyAlignment="1">
      <alignment horizontal="center" vertical="center"/>
    </xf>
    <xf numFmtId="3" fontId="3" fillId="24" borderId="21" xfId="0" applyNumberFormat="1" applyFont="1" applyFill="1" applyBorder="1" applyAlignment="1">
      <alignment horizontal="center" vertical="center"/>
    </xf>
    <xf numFmtId="3" fontId="3" fillId="24" borderId="7" xfId="0" applyNumberFormat="1" applyFont="1" applyFill="1" applyBorder="1" applyAlignment="1">
      <alignment horizontal="center" vertical="center"/>
    </xf>
    <xf numFmtId="3" fontId="3" fillId="24" borderId="0" xfId="0" applyNumberFormat="1" applyFont="1" applyFill="1" applyAlignment="1">
      <alignment horizontal="center" vertical="center"/>
    </xf>
    <xf numFmtId="3" fontId="3" fillId="24" borderId="8" xfId="0" applyNumberFormat="1" applyFont="1" applyFill="1" applyBorder="1" applyAlignment="1">
      <alignment horizontal="center" vertical="center"/>
    </xf>
    <xf numFmtId="3" fontId="3" fillId="24" borderId="14" xfId="0" applyNumberFormat="1" applyFont="1" applyFill="1" applyBorder="1" applyAlignment="1">
      <alignment horizontal="center" vertical="center"/>
    </xf>
    <xf numFmtId="3" fontId="3" fillId="24" borderId="12" xfId="0" applyNumberFormat="1" applyFont="1" applyFill="1" applyBorder="1" applyAlignment="1">
      <alignment horizontal="center" vertical="center"/>
    </xf>
    <xf numFmtId="3" fontId="3" fillId="24" borderId="13" xfId="0" applyNumberFormat="1" applyFont="1" applyFill="1" applyBorder="1" applyAlignment="1">
      <alignment horizontal="center" vertical="center"/>
    </xf>
    <xf numFmtId="3" fontId="3" fillId="24" borderId="16" xfId="0" applyNumberFormat="1" applyFont="1" applyFill="1" applyBorder="1" applyAlignment="1">
      <alignment horizontal="center" vertical="center"/>
    </xf>
    <xf numFmtId="3" fontId="3" fillId="24" borderId="15" xfId="0" applyNumberFormat="1" applyFont="1" applyFill="1" applyBorder="1" applyAlignment="1">
      <alignment horizontal="center" vertical="center"/>
    </xf>
    <xf numFmtId="3" fontId="3" fillId="24" borderId="17" xfId="0" applyNumberFormat="1" applyFont="1" applyFill="1" applyBorder="1" applyAlignment="1">
      <alignment horizontal="center" vertical="center"/>
    </xf>
    <xf numFmtId="3" fontId="3" fillId="24" borderId="10" xfId="0" applyNumberFormat="1" applyFont="1" applyFill="1" applyBorder="1" applyAlignment="1">
      <alignment horizontal="center" vertical="center" wrapText="1"/>
    </xf>
    <xf numFmtId="3" fontId="3" fillId="24" borderId="11" xfId="0" applyNumberFormat="1" applyFont="1" applyFill="1" applyBorder="1" applyAlignment="1">
      <alignment horizontal="center" vertical="center" wrapText="1"/>
    </xf>
    <xf numFmtId="3" fontId="3" fillId="24" borderId="21" xfId="0" applyNumberFormat="1" applyFont="1" applyFill="1" applyBorder="1" applyAlignment="1">
      <alignment horizontal="center" vertical="center" wrapText="1"/>
    </xf>
    <xf numFmtId="3" fontId="3" fillId="24" borderId="20" xfId="0" applyNumberFormat="1" applyFont="1" applyFill="1" applyBorder="1" applyAlignment="1">
      <alignment horizontal="center" vertical="center"/>
    </xf>
    <xf numFmtId="3" fontId="3" fillId="24" borderId="18" xfId="0" applyNumberFormat="1" applyFont="1" applyFill="1" applyBorder="1" applyAlignment="1">
      <alignment horizontal="center" vertical="center"/>
    </xf>
    <xf numFmtId="3" fontId="3" fillId="24" borderId="19" xfId="0" applyNumberFormat="1" applyFont="1" applyFill="1" applyBorder="1" applyAlignment="1">
      <alignment horizontal="center" vertical="center"/>
    </xf>
    <xf numFmtId="3" fontId="5" fillId="24" borderId="30" xfId="0" applyNumberFormat="1" applyFont="1" applyFill="1" applyBorder="1" applyAlignment="1">
      <alignment horizontal="center"/>
    </xf>
    <xf numFmtId="3" fontId="5" fillId="24" borderId="31" xfId="0" applyNumberFormat="1" applyFont="1" applyFill="1" applyBorder="1" applyAlignment="1">
      <alignment horizontal="center"/>
    </xf>
    <xf numFmtId="3" fontId="5" fillId="8" borderId="3" xfId="0" applyNumberFormat="1" applyFont="1" applyFill="1" applyBorder="1" applyAlignment="1">
      <alignment horizontal="center"/>
    </xf>
    <xf numFmtId="3" fontId="5" fillId="8" borderId="4" xfId="0" applyNumberFormat="1" applyFont="1" applyFill="1" applyBorder="1" applyAlignment="1">
      <alignment horizontal="center"/>
    </xf>
    <xf numFmtId="3" fontId="5" fillId="8" borderId="5" xfId="0" applyNumberFormat="1" applyFont="1" applyFill="1" applyBorder="1" applyAlignment="1">
      <alignment horizontal="center"/>
    </xf>
    <xf numFmtId="3" fontId="3" fillId="8" borderId="10" xfId="0" applyNumberFormat="1" applyFont="1" applyFill="1" applyBorder="1" applyAlignment="1">
      <alignment horizontal="center" vertical="center"/>
    </xf>
    <xf numFmtId="3" fontId="3" fillId="8" borderId="11" xfId="0" applyNumberFormat="1" applyFont="1" applyFill="1" applyBorder="1" applyAlignment="1">
      <alignment horizontal="center" vertical="center"/>
    </xf>
    <xf numFmtId="3" fontId="3" fillId="8" borderId="21" xfId="0" applyNumberFormat="1" applyFont="1" applyFill="1" applyBorder="1" applyAlignment="1">
      <alignment horizontal="center" vertical="center"/>
    </xf>
    <xf numFmtId="3" fontId="3" fillId="8" borderId="7" xfId="0" applyNumberFormat="1" applyFont="1" applyFill="1" applyBorder="1" applyAlignment="1">
      <alignment horizontal="center" vertical="center"/>
    </xf>
    <xf numFmtId="3" fontId="3" fillId="8" borderId="0" xfId="0" applyNumberFormat="1" applyFont="1" applyFill="1" applyAlignment="1">
      <alignment horizontal="center" vertical="center"/>
    </xf>
    <xf numFmtId="3" fontId="3" fillId="8" borderId="8" xfId="0" applyNumberFormat="1" applyFont="1" applyFill="1" applyBorder="1" applyAlignment="1">
      <alignment horizontal="center" vertical="center"/>
    </xf>
    <xf numFmtId="3" fontId="3" fillId="8" borderId="14" xfId="0" applyNumberFormat="1" applyFont="1" applyFill="1" applyBorder="1" applyAlignment="1">
      <alignment horizontal="center" vertical="center"/>
    </xf>
    <xf numFmtId="3" fontId="3" fillId="8" borderId="12" xfId="0" applyNumberFormat="1" applyFont="1" applyFill="1" applyBorder="1" applyAlignment="1">
      <alignment horizontal="center" vertical="center"/>
    </xf>
    <xf numFmtId="3" fontId="3" fillId="8" borderId="13" xfId="0" applyNumberFormat="1" applyFont="1" applyFill="1" applyBorder="1" applyAlignment="1">
      <alignment horizontal="center" vertical="center"/>
    </xf>
    <xf numFmtId="3" fontId="3" fillId="8" borderId="16"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3" fontId="3" fillId="8" borderId="17" xfId="0" applyNumberFormat="1" applyFont="1" applyFill="1" applyBorder="1" applyAlignment="1">
      <alignment horizontal="center" vertical="center"/>
    </xf>
    <xf numFmtId="3" fontId="3" fillId="8" borderId="16" xfId="0" applyNumberFormat="1" applyFont="1" applyFill="1" applyBorder="1" applyAlignment="1">
      <alignment horizontal="center" vertical="center" wrapText="1"/>
    </xf>
    <xf numFmtId="3" fontId="3" fillId="8" borderId="15" xfId="0" applyNumberFormat="1" applyFont="1" applyFill="1" applyBorder="1" applyAlignment="1">
      <alignment horizontal="center" vertical="center" wrapText="1"/>
    </xf>
    <xf numFmtId="3" fontId="3" fillId="8" borderId="17"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wrapText="1"/>
    </xf>
    <xf numFmtId="3" fontId="3" fillId="8" borderId="11" xfId="0" applyNumberFormat="1" applyFont="1" applyFill="1" applyBorder="1" applyAlignment="1">
      <alignment horizontal="center" vertical="center" wrapText="1"/>
    </xf>
    <xf numFmtId="3" fontId="3" fillId="8" borderId="21" xfId="0" applyNumberFormat="1" applyFont="1" applyFill="1" applyBorder="1" applyAlignment="1">
      <alignment horizontal="center" vertical="center" wrapText="1"/>
    </xf>
    <xf numFmtId="3" fontId="3" fillId="8" borderId="20" xfId="0" applyNumberFormat="1" applyFont="1" applyFill="1" applyBorder="1" applyAlignment="1">
      <alignment vertical="center"/>
    </xf>
    <xf numFmtId="3" fontId="3" fillId="8" borderId="18" xfId="0" applyNumberFormat="1" applyFont="1" applyFill="1" applyBorder="1" applyAlignment="1">
      <alignment vertical="center"/>
    </xf>
    <xf numFmtId="3" fontId="3" fillId="8" borderId="19" xfId="0" applyNumberFormat="1" applyFont="1" applyFill="1" applyBorder="1" applyAlignment="1">
      <alignment vertical="center"/>
    </xf>
    <xf numFmtId="3" fontId="3" fillId="8" borderId="20" xfId="0" applyNumberFormat="1" applyFont="1" applyFill="1" applyBorder="1" applyAlignment="1">
      <alignment horizontal="center" vertical="center"/>
    </xf>
    <xf numFmtId="3" fontId="3" fillId="8" borderId="18" xfId="0" applyNumberFormat="1" applyFont="1" applyFill="1" applyBorder="1" applyAlignment="1">
      <alignment horizontal="center" vertical="center"/>
    </xf>
    <xf numFmtId="3" fontId="3" fillId="8" borderId="19" xfId="0" applyNumberFormat="1" applyFont="1" applyFill="1" applyBorder="1" applyAlignment="1">
      <alignment horizontal="center" vertical="center"/>
    </xf>
    <xf numFmtId="3" fontId="5" fillId="8" borderId="29" xfId="0" applyNumberFormat="1" applyFont="1" applyFill="1" applyBorder="1" applyAlignment="1">
      <alignment horizontal="center"/>
    </xf>
    <xf numFmtId="3" fontId="5" fillId="8" borderId="30" xfId="0" applyNumberFormat="1" applyFont="1" applyFill="1" applyBorder="1" applyAlignment="1">
      <alignment horizontal="center"/>
    </xf>
    <xf numFmtId="3" fontId="5" fillId="8" borderId="31" xfId="0" applyNumberFormat="1" applyFont="1" applyFill="1" applyBorder="1" applyAlignment="1">
      <alignment horizontal="center"/>
    </xf>
    <xf numFmtId="3" fontId="10" fillId="9" borderId="2" xfId="0" applyNumberFormat="1" applyFont="1" applyFill="1" applyBorder="1"/>
    <xf numFmtId="3" fontId="10" fillId="9" borderId="24" xfId="0" applyNumberFormat="1" applyFont="1" applyFill="1" applyBorder="1"/>
    <xf numFmtId="3" fontId="8" fillId="9" borderId="18" xfId="0" applyNumberFormat="1" applyFont="1" applyFill="1" applyBorder="1"/>
    <xf numFmtId="3" fontId="8" fillId="9" borderId="19" xfId="0" applyNumberFormat="1" applyFont="1" applyFill="1" applyBorder="1"/>
    <xf numFmtId="3" fontId="3" fillId="9" borderId="38" xfId="0" applyNumberFormat="1" applyFont="1" applyFill="1" applyBorder="1"/>
    <xf numFmtId="3" fontId="31" fillId="9" borderId="1" xfId="0" applyNumberFormat="1" applyFont="1" applyFill="1" applyBorder="1"/>
    <xf numFmtId="3" fontId="1" fillId="9" borderId="1" xfId="0" applyNumberFormat="1" applyFont="1" applyFill="1" applyBorder="1"/>
    <xf numFmtId="3" fontId="31" fillId="9" borderId="42" xfId="0" applyNumberFormat="1" applyFont="1" applyFill="1" applyBorder="1"/>
    <xf numFmtId="3" fontId="8" fillId="9" borderId="37" xfId="0" applyNumberFormat="1" applyFont="1" applyFill="1" applyBorder="1"/>
    <xf numFmtId="3" fontId="8" fillId="9" borderId="1" xfId="0" applyNumberFormat="1" applyFont="1" applyFill="1" applyBorder="1"/>
    <xf numFmtId="3" fontId="3" fillId="9" borderId="1" xfId="0" applyNumberFormat="1" applyFont="1" applyFill="1" applyBorder="1"/>
    <xf numFmtId="3" fontId="10" fillId="9" borderId="33" xfId="0" applyNumberFormat="1" applyFont="1" applyFill="1" applyBorder="1"/>
    <xf numFmtId="3" fontId="8" fillId="9" borderId="40" xfId="0" applyNumberFormat="1" applyFont="1" applyFill="1" applyBorder="1"/>
    <xf numFmtId="3" fontId="3" fillId="0" borderId="15"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165" fontId="3" fillId="0" borderId="40" xfId="0" applyNumberFormat="1" applyFont="1" applyBorder="1"/>
    <xf numFmtId="3" fontId="3" fillId="8" borderId="38" xfId="0" applyNumberFormat="1" applyFont="1" applyFill="1" applyBorder="1"/>
    <xf numFmtId="3" fontId="31" fillId="8" borderId="1" xfId="0" applyNumberFormat="1" applyFont="1" applyFill="1" applyBorder="1"/>
    <xf numFmtId="3" fontId="1" fillId="8" borderId="1" xfId="0" applyNumberFormat="1" applyFont="1" applyFill="1" applyBorder="1"/>
    <xf numFmtId="3" fontId="1" fillId="8" borderId="35" xfId="0" applyNumberFormat="1" applyFont="1" applyFill="1" applyBorder="1"/>
    <xf numFmtId="3" fontId="8" fillId="8" borderId="37" xfId="0" applyNumberFormat="1" applyFont="1" applyFill="1" applyBorder="1"/>
    <xf numFmtId="3" fontId="8" fillId="8" borderId="1" xfId="0" applyNumberFormat="1" applyFont="1" applyFill="1" applyBorder="1"/>
    <xf numFmtId="3" fontId="3" fillId="8" borderId="1" xfId="0" applyNumberFormat="1" applyFont="1" applyFill="1" applyBorder="1"/>
    <xf numFmtId="3" fontId="10" fillId="8" borderId="33" xfId="0" applyNumberFormat="1" applyFont="1" applyFill="1" applyBorder="1"/>
    <xf numFmtId="3" fontId="3" fillId="8" borderId="39" xfId="0" applyNumberFormat="1" applyFont="1" applyFill="1" applyBorder="1"/>
    <xf numFmtId="3" fontId="31" fillId="8" borderId="40" xfId="0" applyNumberFormat="1" applyFont="1" applyFill="1" applyBorder="1"/>
    <xf numFmtId="3" fontId="1" fillId="8" borderId="40" xfId="0" applyNumberFormat="1" applyFont="1" applyFill="1" applyBorder="1"/>
    <xf numFmtId="3" fontId="1" fillId="8" borderId="34" xfId="0" applyNumberFormat="1" applyFont="1" applyFill="1" applyBorder="1"/>
    <xf numFmtId="3" fontId="8" fillId="8" borderId="36" xfId="0" applyNumberFormat="1" applyFont="1" applyFill="1" applyBorder="1"/>
    <xf numFmtId="3" fontId="8" fillId="8" borderId="40" xfId="0" applyNumberFormat="1" applyFont="1" applyFill="1" applyBorder="1"/>
    <xf numFmtId="3" fontId="3" fillId="8" borderId="40" xfId="0" applyNumberFormat="1" applyFont="1" applyFill="1" applyBorder="1"/>
    <xf numFmtId="3" fontId="10" fillId="8" borderId="32" xfId="0" applyNumberFormat="1" applyFont="1" applyFill="1" applyBorder="1"/>
    <xf numFmtId="3" fontId="5" fillId="0" borderId="29" xfId="0" applyNumberFormat="1" applyFont="1" applyBorder="1" applyAlignment="1">
      <alignment horizontal="center"/>
    </xf>
    <xf numFmtId="3" fontId="6" fillId="0" borderId="7" xfId="0" applyNumberFormat="1" applyFont="1" applyBorder="1"/>
    <xf numFmtId="3" fontId="31" fillId="0" borderId="16" xfId="0" applyNumberFormat="1" applyFont="1" applyBorder="1"/>
    <xf numFmtId="3" fontId="10" fillId="0" borderId="23" xfId="0" applyNumberFormat="1" applyFont="1" applyBorder="1"/>
    <xf numFmtId="3" fontId="5" fillId="0" borderId="30" xfId="0" applyNumberFormat="1" applyFont="1" applyBorder="1" applyAlignment="1">
      <alignment horizontal="center"/>
    </xf>
    <xf numFmtId="3" fontId="31" fillId="0" borderId="15" xfId="0" applyNumberFormat="1" applyFont="1" applyBorder="1"/>
    <xf numFmtId="3" fontId="10" fillId="0" borderId="2" xfId="0" applyNumberFormat="1" applyFont="1" applyBorder="1"/>
    <xf numFmtId="3" fontId="3" fillId="0" borderId="18" xfId="0" applyNumberFormat="1" applyFont="1" applyBorder="1" applyAlignment="1">
      <alignment vertical="center"/>
    </xf>
    <xf numFmtId="3" fontId="31" fillId="0" borderId="42" xfId="0" applyNumberFormat="1" applyFont="1" applyBorder="1"/>
    <xf numFmtId="3" fontId="10" fillId="0" borderId="33" xfId="0" applyNumberFormat="1" applyFont="1" applyBorder="1"/>
    <xf numFmtId="3" fontId="3" fillId="0" borderId="19" xfId="0" applyNumberFormat="1" applyFont="1" applyBorder="1" applyAlignment="1">
      <alignment vertical="center"/>
    </xf>
    <xf numFmtId="3" fontId="31" fillId="0" borderId="41" xfId="0" applyNumberFormat="1" applyFont="1" applyBorder="1"/>
    <xf numFmtId="3" fontId="10" fillId="0" borderId="32" xfId="0" applyNumberFormat="1" applyFont="1" applyBorder="1"/>
    <xf numFmtId="166" fontId="3" fillId="0" borderId="0" xfId="0" applyNumberFormat="1" applyFont="1"/>
    <xf numFmtId="3" fontId="3" fillId="24" borderId="15" xfId="0" applyNumberFormat="1" applyFont="1" applyFill="1" applyBorder="1" applyAlignment="1">
      <alignment vertical="center"/>
    </xf>
    <xf numFmtId="3" fontId="3" fillId="24" borderId="17" xfId="0" applyNumberFormat="1" applyFont="1" applyFill="1" applyBorder="1" applyAlignment="1">
      <alignment vertical="center"/>
    </xf>
    <xf numFmtId="3" fontId="3" fillId="24" borderId="14" xfId="0" applyNumberFormat="1" applyFont="1" applyFill="1" applyBorder="1" applyAlignment="1">
      <alignment horizontal="center" vertical="center"/>
    </xf>
    <xf numFmtId="3" fontId="3" fillId="24" borderId="12" xfId="0" applyNumberFormat="1" applyFont="1" applyFill="1" applyBorder="1" applyAlignment="1">
      <alignment horizontal="center" vertical="center"/>
    </xf>
    <xf numFmtId="3" fontId="3" fillId="24" borderId="13" xfId="0" applyNumberFormat="1" applyFont="1" applyFill="1" applyBorder="1" applyAlignment="1">
      <alignment horizontal="center" vertical="center"/>
    </xf>
    <xf numFmtId="3" fontId="3" fillId="23" borderId="29" xfId="0" applyNumberFormat="1" applyFont="1" applyFill="1" applyBorder="1" applyAlignment="1">
      <alignment horizontal="center" vertical="center" wrapText="1"/>
    </xf>
    <xf numFmtId="3" fontId="3" fillId="23" borderId="30" xfId="0" applyNumberFormat="1" applyFont="1" applyFill="1" applyBorder="1" applyAlignment="1">
      <alignment horizontal="center" vertical="center" wrapText="1"/>
    </xf>
    <xf numFmtId="3" fontId="3" fillId="23" borderId="31" xfId="0" applyNumberFormat="1" applyFont="1" applyFill="1" applyBorder="1" applyAlignment="1">
      <alignment horizontal="center" vertical="center" wrapText="1"/>
    </xf>
    <xf numFmtId="3" fontId="3" fillId="23" borderId="10" xfId="0" applyNumberFormat="1" applyFont="1" applyFill="1" applyBorder="1" applyAlignment="1">
      <alignment horizontal="center" vertical="center"/>
    </xf>
    <xf numFmtId="3" fontId="3" fillId="23" borderId="11" xfId="0" applyNumberFormat="1" applyFont="1" applyFill="1" applyBorder="1" applyAlignment="1">
      <alignment horizontal="center" vertical="center"/>
    </xf>
    <xf numFmtId="3" fontId="3" fillId="23" borderId="21" xfId="0" applyNumberFormat="1" applyFont="1" applyFill="1" applyBorder="1" applyAlignment="1">
      <alignment horizontal="center" vertical="center"/>
    </xf>
    <xf numFmtId="3" fontId="3" fillId="8" borderId="14" xfId="0" applyNumberFormat="1" applyFont="1" applyFill="1" applyBorder="1" applyAlignment="1">
      <alignment horizontal="center" vertical="center"/>
    </xf>
    <xf numFmtId="3" fontId="3" fillId="8" borderId="12" xfId="0" applyNumberFormat="1" applyFont="1" applyFill="1" applyBorder="1" applyAlignment="1">
      <alignment horizontal="center" vertical="center"/>
    </xf>
    <xf numFmtId="3" fontId="3" fillId="8" borderId="13" xfId="0" applyNumberFormat="1" applyFont="1" applyFill="1" applyBorder="1" applyAlignment="1">
      <alignment horizontal="center" vertical="center"/>
    </xf>
    <xf numFmtId="3" fontId="3" fillId="23" borderId="14" xfId="0" applyNumberFormat="1" applyFont="1" applyFill="1" applyBorder="1" applyAlignment="1">
      <alignment horizontal="center" vertical="center"/>
    </xf>
    <xf numFmtId="3" fontId="3" fillId="23" borderId="12" xfId="0" applyNumberFormat="1" applyFont="1" applyFill="1" applyBorder="1" applyAlignment="1">
      <alignment horizontal="center" vertical="center"/>
    </xf>
    <xf numFmtId="3" fontId="3" fillId="23" borderId="13" xfId="0" applyNumberFormat="1" applyFont="1" applyFill="1" applyBorder="1" applyAlignment="1">
      <alignment horizontal="center" vertical="center"/>
    </xf>
    <xf numFmtId="3" fontId="3" fillId="24" borderId="29" xfId="0" applyNumberFormat="1" applyFont="1" applyFill="1" applyBorder="1" applyAlignment="1">
      <alignment horizontal="center" vertical="center"/>
    </xf>
    <xf numFmtId="3" fontId="3" fillId="24" borderId="30" xfId="0" applyNumberFormat="1" applyFont="1" applyFill="1" applyBorder="1" applyAlignment="1">
      <alignment horizontal="center" vertical="center"/>
    </xf>
    <xf numFmtId="3" fontId="3" fillId="24" borderId="31" xfId="0" applyNumberFormat="1" applyFont="1" applyFill="1" applyBorder="1" applyAlignment="1">
      <alignment horizontal="center" vertical="center"/>
    </xf>
    <xf numFmtId="3" fontId="3" fillId="8" borderId="14"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13" xfId="0" applyNumberFormat="1" applyFont="1" applyFill="1" applyBorder="1" applyAlignment="1">
      <alignment horizontal="center" vertical="center" wrapText="1"/>
    </xf>
    <xf numFmtId="3" fontId="3" fillId="8" borderId="16"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3" fontId="3" fillId="8" borderId="17" xfId="0" applyNumberFormat="1" applyFont="1" applyFill="1" applyBorder="1" applyAlignment="1">
      <alignment horizontal="center" vertical="center"/>
    </xf>
    <xf numFmtId="3" fontId="3" fillId="8" borderId="3" xfId="0" applyNumberFormat="1" applyFont="1" applyFill="1" applyBorder="1" applyAlignment="1">
      <alignment horizontal="center" vertical="center"/>
    </xf>
    <xf numFmtId="3" fontId="3" fillId="8" borderId="4" xfId="0" applyNumberFormat="1" applyFont="1" applyFill="1" applyBorder="1" applyAlignment="1">
      <alignment horizontal="center" vertical="center"/>
    </xf>
    <xf numFmtId="3" fontId="3" fillId="8" borderId="5" xfId="0" applyNumberFormat="1" applyFont="1" applyFill="1" applyBorder="1" applyAlignment="1">
      <alignment horizontal="center" vertical="center"/>
    </xf>
    <xf numFmtId="3" fontId="3" fillId="8" borderId="29" xfId="0" applyNumberFormat="1" applyFont="1" applyFill="1" applyBorder="1" applyAlignment="1">
      <alignment horizontal="center" vertical="center"/>
    </xf>
    <xf numFmtId="3" fontId="3" fillId="8" borderId="30" xfId="0" applyNumberFormat="1" applyFont="1" applyFill="1" applyBorder="1" applyAlignment="1">
      <alignment horizontal="center" vertical="center"/>
    </xf>
    <xf numFmtId="3" fontId="3" fillId="8" borderId="31" xfId="0" applyNumberFormat="1" applyFont="1" applyFill="1" applyBorder="1" applyAlignment="1">
      <alignment horizontal="center" vertical="center"/>
    </xf>
    <xf numFmtId="3" fontId="3" fillId="24" borderId="16" xfId="0" applyNumberFormat="1" applyFont="1" applyFill="1" applyBorder="1" applyAlignment="1">
      <alignment horizontal="center" vertical="center"/>
    </xf>
    <xf numFmtId="3" fontId="3" fillId="24" borderId="15" xfId="0" applyNumberFormat="1" applyFont="1" applyFill="1" applyBorder="1" applyAlignment="1">
      <alignment horizontal="center" vertical="center"/>
    </xf>
    <xf numFmtId="3" fontId="3" fillId="24" borderId="17" xfId="0" applyNumberFormat="1" applyFont="1" applyFill="1" applyBorder="1" applyAlignment="1">
      <alignment horizontal="center" vertical="center"/>
    </xf>
    <xf numFmtId="3" fontId="3" fillId="24" borderId="3" xfId="0" applyNumberFormat="1" applyFont="1" applyFill="1" applyBorder="1" applyAlignment="1">
      <alignment horizontal="center" vertical="center"/>
    </xf>
    <xf numFmtId="3" fontId="3" fillId="24" borderId="4" xfId="0" applyNumberFormat="1" applyFont="1" applyFill="1" applyBorder="1" applyAlignment="1">
      <alignment horizontal="center" vertical="center"/>
    </xf>
    <xf numFmtId="3" fontId="3" fillId="24" borderId="5" xfId="0" applyNumberFormat="1" applyFont="1" applyFill="1" applyBorder="1" applyAlignment="1">
      <alignment horizontal="center" vertical="center"/>
    </xf>
    <xf numFmtId="3" fontId="3" fillId="20" borderId="14" xfId="0" applyNumberFormat="1" applyFont="1" applyFill="1" applyBorder="1" applyAlignment="1">
      <alignment horizontal="center" vertical="center"/>
    </xf>
    <xf numFmtId="3" fontId="3" fillId="20" borderId="12" xfId="0" applyNumberFormat="1" applyFont="1" applyFill="1" applyBorder="1" applyAlignment="1">
      <alignment horizontal="center" vertical="center"/>
    </xf>
    <xf numFmtId="3" fontId="3" fillId="20" borderId="13" xfId="0" applyNumberFormat="1" applyFont="1" applyFill="1" applyBorder="1" applyAlignment="1">
      <alignment horizontal="center" vertical="center"/>
    </xf>
    <xf numFmtId="3" fontId="5" fillId="0" borderId="0" xfId="0" quotePrefix="1" applyNumberFormat="1" applyFont="1" applyAlignment="1">
      <alignment horizontal="center"/>
    </xf>
    <xf numFmtId="3" fontId="5" fillId="0" borderId="0" xfId="0" applyNumberFormat="1" applyFont="1" applyAlignment="1">
      <alignment horizontal="center"/>
    </xf>
    <xf numFmtId="3" fontId="3" fillId="23" borderId="29" xfId="0" applyNumberFormat="1" applyFont="1" applyFill="1" applyBorder="1" applyAlignment="1">
      <alignment horizontal="center" vertical="center"/>
    </xf>
    <xf numFmtId="3" fontId="3" fillId="23" borderId="30" xfId="0" applyNumberFormat="1" applyFont="1" applyFill="1" applyBorder="1" applyAlignment="1">
      <alignment horizontal="center" vertical="center"/>
    </xf>
    <xf numFmtId="3" fontId="3" fillId="23" borderId="31" xfId="0" applyNumberFormat="1" applyFont="1" applyFill="1" applyBorder="1" applyAlignment="1">
      <alignment horizontal="center" vertical="center"/>
    </xf>
    <xf numFmtId="3" fontId="3" fillId="23" borderId="3" xfId="0" applyNumberFormat="1" applyFont="1" applyFill="1" applyBorder="1" applyAlignment="1">
      <alignment horizontal="center" vertical="center"/>
    </xf>
    <xf numFmtId="3" fontId="3" fillId="23" borderId="4" xfId="0" applyNumberFormat="1" applyFont="1" applyFill="1" applyBorder="1" applyAlignment="1">
      <alignment horizontal="center" vertical="center"/>
    </xf>
    <xf numFmtId="3" fontId="3" fillId="23" borderId="5" xfId="0" applyNumberFormat="1" applyFont="1" applyFill="1" applyBorder="1" applyAlignment="1">
      <alignment horizontal="center" vertical="center"/>
    </xf>
    <xf numFmtId="3" fontId="5" fillId="22" borderId="18" xfId="0" quotePrefix="1" applyNumberFormat="1" applyFont="1" applyFill="1" applyBorder="1" applyAlignment="1">
      <alignment horizontal="center"/>
    </xf>
    <xf numFmtId="3" fontId="5" fillId="0" borderId="20" xfId="0" quotePrefix="1" applyNumberFormat="1" applyFont="1" applyBorder="1" applyAlignment="1">
      <alignment horizontal="center"/>
    </xf>
    <xf numFmtId="3" fontId="5" fillId="0" borderId="18" xfId="0" quotePrefix="1" applyNumberFormat="1" applyFont="1" applyBorder="1" applyAlignment="1">
      <alignment horizontal="center"/>
    </xf>
    <xf numFmtId="0" fontId="0" fillId="20" borderId="14" xfId="0" applyFill="1" applyBorder="1" applyAlignment="1">
      <alignment horizontal="center" vertical="center"/>
    </xf>
    <xf numFmtId="0" fontId="0" fillId="20" borderId="12" xfId="0" applyFill="1" applyBorder="1" applyAlignment="1">
      <alignment horizontal="center" vertical="center"/>
    </xf>
    <xf numFmtId="0" fontId="0" fillId="20" borderId="13" xfId="0" applyFill="1" applyBorder="1" applyAlignment="1">
      <alignment horizontal="center" vertical="center"/>
    </xf>
    <xf numFmtId="3" fontId="3" fillId="0" borderId="29" xfId="0" applyNumberFormat="1" applyFont="1" applyBorder="1" applyAlignment="1">
      <alignment horizontal="center" vertical="center"/>
    </xf>
    <xf numFmtId="3" fontId="3" fillId="0" borderId="30" xfId="0" applyNumberFormat="1" applyFont="1" applyBorder="1" applyAlignment="1">
      <alignment horizontal="center" vertical="center"/>
    </xf>
    <xf numFmtId="3" fontId="3" fillId="0" borderId="31" xfId="0" applyNumberFormat="1" applyFont="1" applyBorder="1" applyAlignment="1">
      <alignment horizontal="center" vertical="center"/>
    </xf>
    <xf numFmtId="3" fontId="5" fillId="0" borderId="19" xfId="0" quotePrefix="1" applyNumberFormat="1" applyFont="1" applyBorder="1" applyAlignment="1">
      <alignment horizontal="center"/>
    </xf>
    <xf numFmtId="3" fontId="3" fillId="0" borderId="14"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20" borderId="29" xfId="0" applyNumberFormat="1" applyFont="1" applyFill="1" applyBorder="1" applyAlignment="1">
      <alignment horizontal="center" vertical="center"/>
    </xf>
    <xf numFmtId="3" fontId="3" fillId="20" borderId="30" xfId="0" applyNumberFormat="1" applyFont="1" applyFill="1" applyBorder="1" applyAlignment="1">
      <alignment horizontal="center" vertical="center"/>
    </xf>
    <xf numFmtId="3" fontId="3" fillId="20" borderId="31" xfId="0" applyNumberFormat="1" applyFont="1" applyFill="1" applyBorder="1" applyAlignment="1">
      <alignment horizontal="center" vertical="center"/>
    </xf>
    <xf numFmtId="3" fontId="3" fillId="20" borderId="3" xfId="0" applyNumberFormat="1" applyFont="1" applyFill="1" applyBorder="1" applyAlignment="1">
      <alignment horizontal="center" vertical="center"/>
    </xf>
    <xf numFmtId="3" fontId="3" fillId="20" borderId="4" xfId="0" applyNumberFormat="1" applyFont="1" applyFill="1" applyBorder="1" applyAlignment="1">
      <alignment horizontal="center" vertical="center"/>
    </xf>
    <xf numFmtId="3" fontId="3" fillId="20" borderId="5" xfId="0" applyNumberFormat="1" applyFont="1" applyFill="1" applyBorder="1" applyAlignment="1">
      <alignment horizontal="center" vertical="center"/>
    </xf>
    <xf numFmtId="3" fontId="3" fillId="0" borderId="14"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20"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0" borderId="10" xfId="0" applyNumberFormat="1" applyFont="1" applyBorder="1" applyAlignment="1">
      <alignment horizontal="center"/>
    </xf>
    <xf numFmtId="3" fontId="3" fillId="0" borderId="11" xfId="0" applyNumberFormat="1" applyFont="1" applyBorder="1" applyAlignment="1">
      <alignment horizontal="center"/>
    </xf>
    <xf numFmtId="3" fontId="3" fillId="0" borderId="21" xfId="0" applyNumberFormat="1" applyFont="1" applyBorder="1" applyAlignment="1">
      <alignment horizontal="center"/>
    </xf>
    <xf numFmtId="3" fontId="3" fillId="0" borderId="20" xfId="0" applyNumberFormat="1" applyFont="1" applyBorder="1" applyAlignment="1">
      <alignment horizontal="center"/>
    </xf>
    <xf numFmtId="3" fontId="3" fillId="0" borderId="18" xfId="0" applyNumberFormat="1" applyFont="1" applyBorder="1" applyAlignment="1">
      <alignment horizontal="center"/>
    </xf>
    <xf numFmtId="3" fontId="3" fillId="0" borderId="19" xfId="0" applyNumberFormat="1" applyFont="1" applyBorder="1" applyAlignment="1">
      <alignment horizont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0"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4" xfId="0" applyNumberFormat="1" applyFont="1" applyBorder="1" applyAlignment="1">
      <alignment horizontal="center"/>
    </xf>
    <xf numFmtId="3" fontId="3" fillId="0" borderId="12" xfId="0" applyNumberFormat="1" applyFont="1" applyBorder="1" applyAlignment="1">
      <alignment horizontal="center"/>
    </xf>
    <xf numFmtId="3" fontId="3" fillId="0" borderId="13" xfId="0" applyNumberFormat="1" applyFont="1" applyBorder="1" applyAlignment="1">
      <alignment horizontal="center"/>
    </xf>
    <xf numFmtId="3" fontId="3" fillId="20" borderId="10" xfId="0" applyNumberFormat="1" applyFont="1" applyFill="1" applyBorder="1" applyAlignment="1">
      <alignment horizontal="center" vertical="center"/>
    </xf>
    <xf numFmtId="3" fontId="3" fillId="20" borderId="11" xfId="0" applyNumberFormat="1" applyFont="1" applyFill="1" applyBorder="1" applyAlignment="1">
      <alignment horizontal="center" vertical="center"/>
    </xf>
    <xf numFmtId="3" fontId="3" fillId="20" borderId="21" xfId="0" applyNumberFormat="1" applyFont="1" applyFill="1" applyBorder="1" applyAlignment="1">
      <alignment horizontal="center" vertical="center"/>
    </xf>
    <xf numFmtId="3" fontId="3" fillId="20" borderId="14" xfId="0" applyNumberFormat="1" applyFont="1" applyFill="1" applyBorder="1" applyAlignment="1">
      <alignment horizontal="center" vertical="center" wrapText="1"/>
    </xf>
    <xf numFmtId="3" fontId="3" fillId="20" borderId="12" xfId="0" applyNumberFormat="1" applyFont="1" applyFill="1" applyBorder="1" applyAlignment="1">
      <alignment horizontal="center" vertical="center" wrapText="1"/>
    </xf>
    <xf numFmtId="3" fontId="3" fillId="20" borderId="13" xfId="0" applyNumberFormat="1" applyFont="1" applyFill="1" applyBorder="1" applyAlignment="1">
      <alignment horizontal="center" vertical="center" wrapText="1"/>
    </xf>
    <xf numFmtId="3" fontId="3" fillId="20" borderId="29" xfId="0" applyNumberFormat="1" applyFont="1" applyFill="1" applyBorder="1" applyAlignment="1">
      <alignment horizontal="center" vertical="center" wrapText="1"/>
    </xf>
    <xf numFmtId="3" fontId="3" fillId="20" borderId="30" xfId="0" applyNumberFormat="1" applyFont="1" applyFill="1" applyBorder="1" applyAlignment="1">
      <alignment horizontal="center" vertical="center" wrapText="1"/>
    </xf>
    <xf numFmtId="3" fontId="3" fillId="20" borderId="31" xfId="0" applyNumberFormat="1" applyFont="1" applyFill="1" applyBorder="1" applyAlignment="1">
      <alignment horizontal="center" vertical="center" wrapText="1"/>
    </xf>
    <xf numFmtId="3" fontId="22" fillId="0" borderId="20" xfId="0" applyNumberFormat="1" applyFont="1" applyBorder="1" applyAlignment="1">
      <alignment horizontal="center" vertical="center"/>
    </xf>
    <xf numFmtId="3" fontId="22" fillId="0" borderId="18" xfId="0" applyNumberFormat="1" applyFont="1" applyBorder="1" applyAlignment="1">
      <alignment horizontal="center" vertical="center"/>
    </xf>
    <xf numFmtId="3" fontId="22" fillId="0" borderId="19" xfId="0" applyNumberFormat="1" applyFont="1" applyBorder="1" applyAlignment="1">
      <alignment horizontal="center" vertical="center"/>
    </xf>
    <xf numFmtId="3" fontId="5" fillId="0" borderId="2" xfId="0" quotePrefix="1" applyNumberFormat="1" applyFont="1" applyBorder="1" applyAlignment="1">
      <alignment horizontal="center"/>
    </xf>
    <xf numFmtId="3" fontId="5" fillId="0" borderId="24" xfId="0" quotePrefix="1" applyNumberFormat="1" applyFont="1" applyBorder="1" applyAlignment="1">
      <alignment horizontal="center"/>
    </xf>
    <xf numFmtId="3" fontId="5" fillId="0" borderId="7" xfId="0" quotePrefix="1" applyNumberFormat="1" applyFont="1" applyBorder="1" applyAlignment="1">
      <alignment horizontal="center"/>
    </xf>
    <xf numFmtId="3" fontId="5" fillId="0" borderId="8" xfId="0" applyNumberFormat="1" applyFont="1" applyBorder="1" applyAlignment="1">
      <alignment horizontal="center"/>
    </xf>
    <xf numFmtId="3" fontId="3" fillId="0" borderId="10" xfId="0" applyNumberFormat="1" applyFont="1" applyBorder="1" applyAlignment="1">
      <alignment horizontal="center" wrapText="1"/>
    </xf>
    <xf numFmtId="3" fontId="3" fillId="0" borderId="11" xfId="0" applyNumberFormat="1" applyFont="1" applyBorder="1" applyAlignment="1">
      <alignment horizontal="center" wrapText="1"/>
    </xf>
    <xf numFmtId="3" fontId="3" fillId="0" borderId="21" xfId="0" applyNumberFormat="1" applyFont="1" applyBorder="1" applyAlignment="1">
      <alignment horizontal="center" wrapText="1"/>
    </xf>
    <xf numFmtId="3" fontId="3" fillId="0" borderId="29" xfId="0" applyNumberFormat="1" applyFont="1" applyBorder="1" applyAlignment="1">
      <alignment horizontal="center"/>
    </xf>
    <xf numFmtId="3" fontId="3" fillId="0" borderId="30" xfId="0" applyNumberFormat="1" applyFont="1" applyBorder="1" applyAlignment="1">
      <alignment horizontal="center"/>
    </xf>
    <xf numFmtId="3" fontId="3" fillId="0" borderId="31" xfId="0" applyNumberFormat="1" applyFont="1" applyBorder="1" applyAlignment="1">
      <alignment horizontal="center"/>
    </xf>
    <xf numFmtId="0" fontId="32" fillId="0" borderId="5" xfId="0" applyFont="1" applyBorder="1" applyAlignment="1">
      <alignment horizontal="center" vertical="center" wrapText="1"/>
    </xf>
    <xf numFmtId="0" fontId="32" fillId="0" borderId="24" xfId="0" applyFont="1" applyBorder="1" applyAlignment="1">
      <alignment horizontal="center" vertical="center" wrapText="1"/>
    </xf>
    <xf numFmtId="3" fontId="3" fillId="0" borderId="29" xfId="0" applyNumberFormat="1" applyFont="1" applyBorder="1" applyAlignment="1">
      <alignment horizontal="center" wrapText="1"/>
    </xf>
    <xf numFmtId="3" fontId="3" fillId="0" borderId="30" xfId="0" applyNumberFormat="1" applyFont="1" applyBorder="1" applyAlignment="1">
      <alignment horizontal="center" wrapText="1"/>
    </xf>
    <xf numFmtId="3" fontId="3" fillId="0" borderId="31" xfId="0" applyNumberFormat="1" applyFont="1" applyBorder="1" applyAlignment="1">
      <alignment horizontal="center" wrapText="1"/>
    </xf>
    <xf numFmtId="3" fontId="3" fillId="23" borderId="14" xfId="0" applyNumberFormat="1" applyFont="1" applyFill="1" applyBorder="1" applyAlignment="1">
      <alignment horizontal="center" vertical="center" wrapText="1"/>
    </xf>
    <xf numFmtId="3" fontId="3" fillId="23" borderId="12" xfId="0" applyNumberFormat="1" applyFont="1" applyFill="1" applyBorder="1" applyAlignment="1">
      <alignment horizontal="center" vertical="center" wrapText="1"/>
    </xf>
    <xf numFmtId="3" fontId="3" fillId="23" borderId="13" xfId="0" applyNumberFormat="1" applyFont="1" applyFill="1" applyBorder="1" applyAlignment="1">
      <alignment horizontal="center" vertical="center" wrapText="1"/>
    </xf>
  </cellXfs>
  <cellStyles count="5">
    <cellStyle name="Normal" xfId="0" builtinId="0"/>
    <cellStyle name="Normal 2 3" xfId="3" xr:uid="{69B2E590-43CF-46D8-974C-19813AC23718}"/>
    <cellStyle name="Normal 3" xfId="1" xr:uid="{D8729AF3-729F-4E7D-B080-E5DE5F99AD14}"/>
    <cellStyle name="Normal 4" xfId="2" xr:uid="{0EC3EF15-67CF-4981-ADEC-32E182A877D4}"/>
    <cellStyle name="Percent" xfId="4" builtinId="5"/>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ack STEWART" id="{4F8622D6-5F3D-48AC-B4E1-286E3AD01325}" userId="S::Jack.STEWART@chelmsford.gov.uk::5b85d9cb-fcb2-408e-b955-213582307d6d"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H15" dT="2023-06-06T13:30:15.74" personId="{4F8622D6-5F3D-48AC-B4E1-286E3AD01325}" id="{B432BB8D-2243-4B55-94E9-C4BF09B188EC}">
    <text>The 2023/24 'Original Estimate' forecasted figures are copied from April 2023's updated forecast.</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6E38-3749-4CE3-A9BC-ECFFB1F0A004}">
  <dimension ref="B3:B5"/>
  <sheetViews>
    <sheetView topLeftCell="A2" workbookViewId="0">
      <selection activeCell="D48" sqref="D48"/>
    </sheetView>
  </sheetViews>
  <sheetFormatPr defaultRowHeight="11.5" x14ac:dyDescent="0.25"/>
  <sheetData>
    <row r="3" spans="2:2" x14ac:dyDescent="0.25">
      <c r="B3" t="s">
        <v>108</v>
      </c>
    </row>
    <row r="5" spans="2:2" x14ac:dyDescent="0.25">
      <c r="B5" t="s">
        <v>109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A5108-AA95-4C48-AA6F-C177BFB792D3}">
  <sheetPr>
    <tabColor rgb="FFFFC000"/>
    <pageSetUpPr fitToPage="1"/>
  </sheetPr>
  <dimension ref="A1:KV188"/>
  <sheetViews>
    <sheetView tabSelected="1" topLeftCell="CI1" zoomScale="75" zoomScaleNormal="75" workbookViewId="0">
      <pane xSplit="3" ySplit="3" topLeftCell="EU4" activePane="bottomRight" state="frozen"/>
      <selection activeCell="CI1" sqref="CI1"/>
      <selection pane="topRight" activeCell="CL1" sqref="CL1"/>
      <selection pane="bottomLeft" activeCell="CI4" sqref="CI4"/>
      <selection pane="bottomRight" activeCell="CJ26" sqref="CJ26"/>
    </sheetView>
  </sheetViews>
  <sheetFormatPr defaultColWidth="9.09765625" defaultRowHeight="16" x14ac:dyDescent="0.5"/>
  <cols>
    <col min="1" max="1" width="4.69921875" style="2" hidden="1" customWidth="1"/>
    <col min="2" max="2" width="44.59765625" style="1" hidden="1" customWidth="1"/>
    <col min="3" max="4" width="7.296875" style="1" hidden="1" customWidth="1"/>
    <col min="5" max="8" width="7.09765625" style="1" hidden="1" customWidth="1"/>
    <col min="9" max="9" width="7.296875" style="1" hidden="1" customWidth="1"/>
    <col min="10" max="10" width="7.09765625" style="1" hidden="1" customWidth="1"/>
    <col min="11" max="11" width="7.296875" style="1" hidden="1" customWidth="1"/>
    <col min="12" max="13" width="7.09765625" style="1" hidden="1" customWidth="1"/>
    <col min="14" max="14" width="7.296875" style="3" hidden="1" customWidth="1"/>
    <col min="15" max="15" width="7.09765625" style="1" hidden="1" customWidth="1"/>
    <col min="16" max="20" width="7.3984375" style="1" hidden="1" customWidth="1"/>
    <col min="21" max="21" width="7.8984375" style="1" hidden="1" customWidth="1"/>
    <col min="22" max="23" width="7.3984375" style="1" hidden="1" customWidth="1"/>
    <col min="24" max="24" width="8.09765625" style="1" hidden="1" customWidth="1"/>
    <col min="25" max="25" width="7.3984375" style="1" hidden="1" customWidth="1"/>
    <col min="26" max="26" width="8.3984375" style="1" hidden="1" customWidth="1"/>
    <col min="27" max="27" width="93.3984375" style="1" hidden="1" customWidth="1"/>
    <col min="28" max="28" width="10.8984375" style="1" hidden="1" customWidth="1"/>
    <col min="29" max="29" width="9.09765625" style="1" hidden="1" customWidth="1"/>
    <col min="30" max="30" width="9.59765625" style="1" hidden="1" customWidth="1"/>
    <col min="31" max="32" width="8.296875" style="1" hidden="1" customWidth="1"/>
    <col min="33" max="34" width="9.69921875" style="1" hidden="1" customWidth="1"/>
    <col min="35" max="35" width="10" style="1" hidden="1" customWidth="1"/>
    <col min="36" max="39" width="9.69921875" style="1" hidden="1" customWidth="1"/>
    <col min="40" max="40" width="10.3984375" style="1" hidden="1" customWidth="1"/>
    <col min="41" max="42" width="10" style="1" hidden="1" customWidth="1"/>
    <col min="43" max="43" width="10.3984375" style="1" hidden="1" customWidth="1"/>
    <col min="44" max="46" width="8.69921875" style="1" hidden="1" customWidth="1"/>
    <col min="47" max="47" width="68.296875" style="4" hidden="1" customWidth="1"/>
    <col min="48" max="53" width="8.8984375" style="4" hidden="1" customWidth="1"/>
    <col min="54" max="54" width="8.69921875" style="4" hidden="1" customWidth="1"/>
    <col min="55" max="55" width="10" style="4" hidden="1" customWidth="1"/>
    <col min="56" max="56" width="9.296875" style="4" hidden="1" customWidth="1"/>
    <col min="57" max="59" width="10" style="4" hidden="1" customWidth="1"/>
    <col min="60" max="60" width="1.69921875" style="4" hidden="1" customWidth="1"/>
    <col min="61" max="62" width="9.8984375" style="4" hidden="1" customWidth="1"/>
    <col min="63" max="69" width="9.09765625" style="4" hidden="1" customWidth="1"/>
    <col min="70" max="70" width="10.296875" style="4" hidden="1" customWidth="1"/>
    <col min="71" max="71" width="11.69921875" style="4" hidden="1" customWidth="1"/>
    <col min="72" max="72" width="10.296875" style="4" hidden="1" customWidth="1"/>
    <col min="73" max="73" width="9.09765625" hidden="1" customWidth="1"/>
    <col min="74" max="74" width="9.09765625" style="4" hidden="1" customWidth="1"/>
    <col min="75" max="75" width="10.8984375" style="4" hidden="1" customWidth="1"/>
    <col min="76" max="81" width="9.09765625" style="4" hidden="1" customWidth="1"/>
    <col min="82" max="86" width="10.8984375" style="4" hidden="1" customWidth="1"/>
    <col min="87" max="87" width="2.8984375" style="4" customWidth="1"/>
    <col min="88" max="88" width="117.296875" style="4" customWidth="1"/>
    <col min="89" max="89" width="7.296875" style="4" customWidth="1"/>
    <col min="90" max="101" width="0" style="4" hidden="1" customWidth="1"/>
    <col min="102" max="107" width="11" style="4" hidden="1" customWidth="1"/>
    <col min="108" max="112" width="10.296875" style="4" hidden="1" customWidth="1"/>
    <col min="113" max="115" width="0" style="4" hidden="1" customWidth="1"/>
    <col min="116" max="116" width="11" style="4" hidden="1" customWidth="1"/>
    <col min="117" max="117" width="11.3984375" style="4" hidden="1" customWidth="1"/>
    <col min="118" max="118" width="11.69921875" style="4" hidden="1" customWidth="1"/>
    <col min="119" max="119" width="11.3984375" style="4" hidden="1" customWidth="1"/>
    <col min="120" max="120" width="10.296875" style="4" hidden="1" customWidth="1"/>
    <col min="121" max="121" width="0" style="4" hidden="1" customWidth="1"/>
    <col min="122" max="122" width="11.3984375" style="4" hidden="1" customWidth="1"/>
    <col min="123" max="124" width="10.296875" style="4" hidden="1" customWidth="1"/>
    <col min="125" max="125" width="0" style="4" hidden="1" customWidth="1"/>
    <col min="126" max="148" width="9.09765625" style="4"/>
    <col min="149" max="305" width="9.09765625" style="4" customWidth="1"/>
    <col min="306" max="306" width="9.765625E-2" style="4" customWidth="1"/>
    <col min="307" max="310" width="9.09765625" style="4" customWidth="1"/>
    <col min="311" max="16384" width="9.09765625" style="4"/>
  </cols>
  <sheetData>
    <row r="1" spans="1:305" ht="16.5" thickBot="1" x14ac:dyDescent="0.55000000000000004">
      <c r="N1" s="1"/>
      <c r="EU1" s="512"/>
    </row>
    <row r="2" spans="1:305" s="32" customFormat="1" ht="18.75" customHeight="1" thickBot="1" x14ac:dyDescent="0.35">
      <c r="A2" s="33"/>
      <c r="B2" s="33"/>
      <c r="C2" s="33"/>
      <c r="D2" s="33"/>
      <c r="E2" s="33"/>
      <c r="F2" s="33"/>
      <c r="G2" s="33"/>
      <c r="H2" s="33"/>
      <c r="I2" s="33"/>
      <c r="J2" s="33"/>
      <c r="K2" s="33"/>
      <c r="L2" s="33"/>
      <c r="M2" s="33"/>
      <c r="N2" s="33"/>
      <c r="O2" s="33"/>
      <c r="P2" s="33"/>
      <c r="Q2" s="33"/>
      <c r="R2" s="33"/>
      <c r="S2" s="33"/>
      <c r="T2" s="33"/>
      <c r="U2" s="33"/>
      <c r="V2" s="33"/>
      <c r="W2" s="33"/>
      <c r="X2" s="33"/>
      <c r="Y2" s="33"/>
      <c r="Z2" s="33"/>
      <c r="AA2" s="29"/>
      <c r="AB2" s="30"/>
      <c r="AC2" s="30"/>
      <c r="AD2" s="30"/>
      <c r="AE2" s="30"/>
      <c r="AF2" s="30"/>
      <c r="AG2" s="30"/>
      <c r="AH2" s="30"/>
      <c r="AI2" s="30"/>
      <c r="AJ2" s="30"/>
      <c r="AK2" s="30"/>
      <c r="AL2" s="30"/>
      <c r="AM2" s="30"/>
      <c r="AN2" s="30"/>
      <c r="AO2" s="30"/>
      <c r="AP2" s="30"/>
      <c r="AQ2" s="30"/>
      <c r="AR2" s="30"/>
      <c r="AS2" s="30"/>
      <c r="AT2" s="30"/>
      <c r="AU2" s="31"/>
      <c r="BH2" s="31"/>
      <c r="BI2" s="32" t="s">
        <v>11</v>
      </c>
      <c r="BJ2" s="32" t="s">
        <v>12</v>
      </c>
      <c r="BK2" s="32" t="s">
        <v>13</v>
      </c>
      <c r="BL2" s="32" t="s">
        <v>14</v>
      </c>
      <c r="BM2" s="32" t="s">
        <v>15</v>
      </c>
      <c r="BN2" s="32" t="s">
        <v>24</v>
      </c>
      <c r="BO2" s="32" t="s">
        <v>17</v>
      </c>
      <c r="BP2" s="32" t="s">
        <v>18</v>
      </c>
      <c r="BQ2" s="32" t="s">
        <v>19</v>
      </c>
      <c r="BR2" s="32" t="s">
        <v>20</v>
      </c>
      <c r="BS2" s="32" t="s">
        <v>23</v>
      </c>
      <c r="BT2" s="32" t="s">
        <v>22</v>
      </c>
      <c r="CJ2" s="341"/>
      <c r="CK2" s="808" t="s">
        <v>119</v>
      </c>
      <c r="CL2" s="420" t="s">
        <v>11</v>
      </c>
      <c r="CM2" s="420" t="s">
        <v>12</v>
      </c>
      <c r="CN2" s="420" t="s">
        <v>13</v>
      </c>
      <c r="CO2" s="420" t="s">
        <v>14</v>
      </c>
      <c r="CP2" s="420" t="s">
        <v>15</v>
      </c>
      <c r="CQ2" s="420" t="s">
        <v>16</v>
      </c>
      <c r="CR2" s="420" t="s">
        <v>17</v>
      </c>
      <c r="CS2" s="420" t="s">
        <v>18</v>
      </c>
      <c r="CT2" s="420" t="s">
        <v>19</v>
      </c>
      <c r="CU2" s="596" t="s">
        <v>20</v>
      </c>
      <c r="CV2" s="420" t="s">
        <v>21</v>
      </c>
      <c r="CW2" s="422" t="s">
        <v>22</v>
      </c>
      <c r="CX2" s="421" t="s">
        <v>11</v>
      </c>
      <c r="CY2" s="420" t="s">
        <v>12</v>
      </c>
      <c r="CZ2" s="420" t="s">
        <v>13</v>
      </c>
      <c r="DA2" s="420" t="s">
        <v>14</v>
      </c>
      <c r="DB2" s="420" t="s">
        <v>15</v>
      </c>
      <c r="DC2" s="420" t="s">
        <v>16</v>
      </c>
      <c r="DD2" s="420" t="s">
        <v>17</v>
      </c>
      <c r="DE2" s="420" t="s">
        <v>18</v>
      </c>
      <c r="DF2" s="420" t="s">
        <v>19</v>
      </c>
      <c r="DG2" s="420" t="s">
        <v>20</v>
      </c>
      <c r="DH2" s="420" t="s">
        <v>21</v>
      </c>
      <c r="DI2" s="422" t="s">
        <v>22</v>
      </c>
      <c r="DJ2" s="421" t="s">
        <v>11</v>
      </c>
      <c r="DK2" s="420" t="s">
        <v>12</v>
      </c>
      <c r="DL2" s="435" t="s">
        <v>13</v>
      </c>
      <c r="DM2" s="420" t="s">
        <v>14</v>
      </c>
      <c r="DN2" s="420" t="s">
        <v>15</v>
      </c>
      <c r="DO2" s="420" t="s">
        <v>16</v>
      </c>
      <c r="DP2" s="420" t="s">
        <v>17</v>
      </c>
      <c r="DQ2" s="420" t="s">
        <v>18</v>
      </c>
      <c r="DR2" s="420" t="s">
        <v>19</v>
      </c>
      <c r="DS2" s="420" t="s">
        <v>20</v>
      </c>
      <c r="DT2" s="420" t="s">
        <v>21</v>
      </c>
      <c r="DU2" s="422" t="s">
        <v>22</v>
      </c>
      <c r="DV2" s="503" t="s">
        <v>11</v>
      </c>
      <c r="DW2" s="420" t="s">
        <v>12</v>
      </c>
      <c r="DX2" s="420" t="s">
        <v>13</v>
      </c>
      <c r="DY2" s="420" t="s">
        <v>14</v>
      </c>
      <c r="DZ2" s="420" t="s">
        <v>15</v>
      </c>
      <c r="EA2" s="420" t="s">
        <v>16</v>
      </c>
      <c r="EB2" s="420" t="s">
        <v>17</v>
      </c>
      <c r="EC2" s="420" t="s">
        <v>18</v>
      </c>
      <c r="ED2" s="420" t="s">
        <v>19</v>
      </c>
      <c r="EE2" s="420" t="s">
        <v>20</v>
      </c>
      <c r="EF2" s="420" t="s">
        <v>21</v>
      </c>
      <c r="EG2" s="422" t="s">
        <v>22</v>
      </c>
      <c r="EH2" s="421" t="s">
        <v>11</v>
      </c>
      <c r="EI2" s="420" t="s">
        <v>12</v>
      </c>
      <c r="EJ2" s="420" t="s">
        <v>13</v>
      </c>
      <c r="EK2" s="420" t="s">
        <v>14</v>
      </c>
      <c r="EL2" s="420" t="s">
        <v>15</v>
      </c>
      <c r="EM2" s="420" t="s">
        <v>16</v>
      </c>
      <c r="EN2" s="420" t="s">
        <v>17</v>
      </c>
      <c r="EO2" s="420" t="s">
        <v>18</v>
      </c>
      <c r="EP2" s="420" t="s">
        <v>19</v>
      </c>
      <c r="EQ2" s="420" t="s">
        <v>20</v>
      </c>
      <c r="ER2" s="420" t="s">
        <v>21</v>
      </c>
      <c r="ES2" s="422" t="s">
        <v>22</v>
      </c>
      <c r="EU2" s="683" t="s">
        <v>11</v>
      </c>
      <c r="EV2" s="687" t="s">
        <v>12</v>
      </c>
      <c r="EW2" s="687" t="s">
        <v>13</v>
      </c>
      <c r="EX2" s="687" t="s">
        <v>14</v>
      </c>
      <c r="EY2" s="687" t="s">
        <v>15</v>
      </c>
      <c r="EZ2" s="687" t="s">
        <v>16</v>
      </c>
      <c r="FA2" s="687" t="s">
        <v>17</v>
      </c>
      <c r="FB2" s="619" t="s">
        <v>18</v>
      </c>
      <c r="FC2" s="619" t="s">
        <v>19</v>
      </c>
      <c r="FD2" s="619" t="s">
        <v>20</v>
      </c>
      <c r="FE2" s="619" t="s">
        <v>21</v>
      </c>
      <c r="FF2" s="620" t="s">
        <v>22</v>
      </c>
      <c r="FH2" s="648" t="s">
        <v>11</v>
      </c>
      <c r="FI2" s="649" t="s">
        <v>12</v>
      </c>
      <c r="FJ2" s="649" t="s">
        <v>13</v>
      </c>
      <c r="FK2" s="649" t="s">
        <v>14</v>
      </c>
      <c r="FL2" s="649" t="s">
        <v>15</v>
      </c>
      <c r="FM2" s="649" t="s">
        <v>16</v>
      </c>
      <c r="FN2" s="649" t="s">
        <v>17</v>
      </c>
      <c r="FO2" s="649" t="s">
        <v>18</v>
      </c>
      <c r="FP2" s="649" t="s">
        <v>19</v>
      </c>
      <c r="FQ2" s="649" t="s">
        <v>20</v>
      </c>
      <c r="FR2" s="649" t="s">
        <v>21</v>
      </c>
      <c r="FS2" s="650" t="s">
        <v>22</v>
      </c>
    </row>
    <row r="3" spans="1:305" ht="15.75" customHeight="1" thickBot="1" x14ac:dyDescent="0.55000000000000004">
      <c r="A3" s="27" t="s">
        <v>47</v>
      </c>
      <c r="B3" s="28"/>
      <c r="C3" s="34"/>
      <c r="D3" s="28"/>
      <c r="E3" s="28"/>
      <c r="F3" s="28"/>
      <c r="G3" s="28"/>
      <c r="H3" s="28"/>
      <c r="I3" s="28"/>
      <c r="J3" s="28"/>
      <c r="K3" s="28"/>
      <c r="L3" s="28"/>
      <c r="M3" s="28"/>
      <c r="N3" s="35"/>
      <c r="O3" s="36"/>
      <c r="P3" s="36"/>
      <c r="Q3" s="36"/>
      <c r="R3" s="36"/>
      <c r="S3" s="36"/>
      <c r="T3" s="36"/>
      <c r="U3" s="36"/>
      <c r="V3" s="36"/>
      <c r="W3" s="36"/>
      <c r="X3" s="36"/>
      <c r="Y3" s="36"/>
      <c r="Z3" s="37"/>
      <c r="AA3" s="38"/>
      <c r="AB3" s="28"/>
      <c r="AC3" s="28"/>
      <c r="AD3" s="28"/>
      <c r="AE3" s="28"/>
      <c r="AF3" s="28"/>
      <c r="AG3" s="28"/>
      <c r="AH3" s="28"/>
      <c r="AI3" s="28"/>
      <c r="AJ3" s="28"/>
      <c r="AK3" s="28"/>
      <c r="AL3" s="28"/>
      <c r="AM3" s="28"/>
      <c r="AN3" s="28"/>
      <c r="AO3" s="28"/>
      <c r="AP3" s="28"/>
      <c r="AQ3" s="28"/>
      <c r="AR3" s="28"/>
      <c r="AS3" s="28"/>
      <c r="AT3" s="35"/>
      <c r="AU3" s="39"/>
      <c r="AV3" s="738" t="s">
        <v>48</v>
      </c>
      <c r="AW3" s="739"/>
      <c r="AX3" s="739"/>
      <c r="AY3" s="739"/>
      <c r="AZ3" s="739"/>
      <c r="BA3" s="739"/>
      <c r="BB3" s="739"/>
      <c r="BC3" s="739"/>
      <c r="BD3" s="739"/>
      <c r="BE3" s="739"/>
      <c r="BF3" s="739"/>
      <c r="BG3" s="739"/>
      <c r="BH3" s="39"/>
      <c r="BI3" s="738" t="s">
        <v>49</v>
      </c>
      <c r="BJ3" s="739"/>
      <c r="BK3" s="739"/>
      <c r="BL3" s="739"/>
      <c r="BM3" s="739"/>
      <c r="BN3" s="739"/>
      <c r="BO3" s="739"/>
      <c r="BP3" s="739"/>
      <c r="BQ3" s="739"/>
      <c r="BR3" s="739"/>
      <c r="BS3" s="739"/>
      <c r="BT3" s="739"/>
      <c r="BV3" s="738" t="s">
        <v>50</v>
      </c>
      <c r="BW3" s="739"/>
      <c r="BX3" s="739"/>
      <c r="BY3" s="739"/>
      <c r="BZ3" s="739"/>
      <c r="CA3" s="739"/>
      <c r="CB3" s="739"/>
      <c r="CC3" s="739"/>
      <c r="CD3" s="739"/>
      <c r="CE3" s="739"/>
      <c r="CF3" s="739"/>
      <c r="CG3" s="739"/>
      <c r="CH3" s="32"/>
      <c r="CI3" s="32"/>
      <c r="CJ3" s="40"/>
      <c r="CK3" s="809"/>
      <c r="CL3" s="798" t="s">
        <v>99</v>
      </c>
      <c r="CM3" s="798"/>
      <c r="CN3" s="798"/>
      <c r="CO3" s="798"/>
      <c r="CP3" s="798"/>
      <c r="CQ3" s="798"/>
      <c r="CR3" s="798"/>
      <c r="CS3" s="798"/>
      <c r="CT3" s="798"/>
      <c r="CU3" s="798"/>
      <c r="CV3" s="798"/>
      <c r="CW3" s="799"/>
      <c r="CX3" s="800" t="s">
        <v>115</v>
      </c>
      <c r="CY3" s="739"/>
      <c r="CZ3" s="739"/>
      <c r="DA3" s="739"/>
      <c r="DB3" s="739"/>
      <c r="DC3" s="739"/>
      <c r="DD3" s="739"/>
      <c r="DE3" s="739"/>
      <c r="DF3" s="739"/>
      <c r="DG3" s="739"/>
      <c r="DH3" s="739"/>
      <c r="DI3" s="801"/>
      <c r="DJ3" s="747" t="s">
        <v>113</v>
      </c>
      <c r="DK3" s="748"/>
      <c r="DL3" s="748"/>
      <c r="DM3" s="748"/>
      <c r="DN3" s="748"/>
      <c r="DO3" s="748"/>
      <c r="DP3" s="748"/>
      <c r="DQ3" s="748"/>
      <c r="DR3" s="748"/>
      <c r="DS3" s="748"/>
      <c r="DT3" s="748"/>
      <c r="DU3" s="755"/>
      <c r="DV3" s="747" t="s">
        <v>114</v>
      </c>
      <c r="DW3" s="748"/>
      <c r="DX3" s="748"/>
      <c r="DY3" s="748"/>
      <c r="DZ3" s="748"/>
      <c r="EA3" s="748"/>
      <c r="EB3" s="748"/>
      <c r="EC3" s="748"/>
      <c r="ED3" s="748"/>
      <c r="EE3" s="748"/>
      <c r="EF3" s="748"/>
      <c r="EG3" s="748"/>
      <c r="EH3" s="746" t="s">
        <v>117</v>
      </c>
      <c r="EI3" s="746"/>
      <c r="EJ3" s="746"/>
      <c r="EK3" s="746"/>
      <c r="EL3" s="746"/>
      <c r="EM3" s="746"/>
      <c r="EN3" s="746"/>
      <c r="EO3" s="746"/>
      <c r="EP3" s="746"/>
      <c r="EQ3" s="746"/>
      <c r="ER3" s="746"/>
      <c r="ES3" s="746"/>
      <c r="EU3" s="738" t="s">
        <v>122</v>
      </c>
      <c r="EV3" s="739"/>
      <c r="EW3" s="739"/>
      <c r="EX3" s="739"/>
      <c r="EY3" s="739"/>
      <c r="EZ3" s="739"/>
      <c r="FA3" s="739"/>
      <c r="FB3" s="739"/>
      <c r="FC3" s="739"/>
      <c r="FD3" s="739"/>
      <c r="FE3" s="739"/>
      <c r="FF3" s="739"/>
      <c r="FH3" s="738" t="s">
        <v>0</v>
      </c>
      <c r="FI3" s="739"/>
      <c r="FJ3" s="739"/>
      <c r="FK3" s="739"/>
      <c r="FL3" s="739"/>
      <c r="FM3" s="739"/>
      <c r="FN3" s="739"/>
      <c r="FO3" s="739"/>
      <c r="FP3" s="739"/>
      <c r="FQ3" s="739"/>
      <c r="FR3" s="739"/>
      <c r="FS3" s="739"/>
      <c r="FU3" s="738" t="s">
        <v>1</v>
      </c>
      <c r="FV3" s="739"/>
      <c r="FW3" s="739"/>
      <c r="FX3" s="739"/>
      <c r="FY3" s="739"/>
      <c r="FZ3" s="739"/>
      <c r="GA3" s="739"/>
      <c r="GB3" s="739"/>
      <c r="GC3" s="739"/>
      <c r="GD3" s="739"/>
      <c r="GE3" s="739"/>
      <c r="GF3" s="739"/>
      <c r="GH3" s="738" t="s">
        <v>2</v>
      </c>
      <c r="GI3" s="739"/>
      <c r="GJ3" s="739"/>
      <c r="GK3" s="739"/>
      <c r="GL3" s="739"/>
      <c r="GM3" s="739"/>
      <c r="GN3" s="739"/>
      <c r="GO3" s="739"/>
      <c r="GP3" s="739"/>
      <c r="GQ3" s="739"/>
      <c r="GR3" s="739"/>
      <c r="GS3" s="739"/>
      <c r="GU3" s="738" t="s">
        <v>3</v>
      </c>
      <c r="GV3" s="739"/>
      <c r="GW3" s="739"/>
      <c r="GX3" s="739"/>
      <c r="GY3" s="739"/>
      <c r="GZ3" s="739"/>
      <c r="HA3" s="739"/>
      <c r="HB3" s="739"/>
      <c r="HC3" s="739"/>
      <c r="HD3" s="739"/>
      <c r="HE3" s="739"/>
      <c r="HF3" s="739"/>
      <c r="HH3" s="738" t="s">
        <v>4</v>
      </c>
      <c r="HI3" s="739"/>
      <c r="HJ3" s="739"/>
      <c r="HK3" s="739"/>
      <c r="HL3" s="739"/>
      <c r="HM3" s="739"/>
      <c r="HN3" s="739"/>
      <c r="HO3" s="739"/>
      <c r="HP3" s="739"/>
      <c r="HQ3" s="739"/>
      <c r="HR3" s="739"/>
      <c r="HS3" s="739"/>
      <c r="HU3" s="738" t="s">
        <v>5</v>
      </c>
      <c r="HV3" s="739"/>
      <c r="HW3" s="739"/>
      <c r="HX3" s="739"/>
      <c r="HY3" s="739"/>
      <c r="HZ3" s="739"/>
      <c r="IA3" s="739"/>
      <c r="IB3" s="739"/>
      <c r="IC3" s="739"/>
      <c r="ID3" s="739"/>
      <c r="IE3" s="739"/>
      <c r="IF3" s="739"/>
      <c r="IH3" s="738" t="s">
        <v>6</v>
      </c>
      <c r="II3" s="739"/>
      <c r="IJ3" s="739"/>
      <c r="IK3" s="739"/>
      <c r="IL3" s="739"/>
      <c r="IM3" s="739"/>
      <c r="IN3" s="739"/>
      <c r="IO3" s="739"/>
      <c r="IP3" s="739"/>
      <c r="IQ3" s="739"/>
      <c r="IR3" s="739"/>
      <c r="IS3" s="739"/>
      <c r="IU3" s="738" t="s">
        <v>7</v>
      </c>
      <c r="IV3" s="739"/>
      <c r="IW3" s="739"/>
      <c r="IX3" s="739"/>
      <c r="IY3" s="739"/>
      <c r="IZ3" s="739"/>
      <c r="JA3" s="739"/>
      <c r="JB3" s="739"/>
      <c r="JC3" s="739"/>
      <c r="JD3" s="739"/>
      <c r="JE3" s="739"/>
      <c r="JF3" s="739"/>
      <c r="JH3" s="738" t="s">
        <v>8</v>
      </c>
      <c r="JI3" s="739"/>
      <c r="JJ3" s="739"/>
      <c r="JK3" s="739"/>
      <c r="JL3" s="739"/>
      <c r="JM3" s="739"/>
      <c r="JN3" s="739"/>
      <c r="JO3" s="739"/>
      <c r="JP3" s="739"/>
      <c r="JQ3" s="739"/>
      <c r="JR3" s="739"/>
      <c r="JS3" s="739"/>
      <c r="JU3" s="738" t="s">
        <v>9</v>
      </c>
      <c r="JV3" s="739"/>
      <c r="JW3" s="739"/>
      <c r="JX3" s="739"/>
      <c r="JY3" s="739"/>
      <c r="JZ3" s="739"/>
      <c r="KA3" s="739"/>
      <c r="KB3" s="739"/>
      <c r="KC3" s="739"/>
      <c r="KD3" s="739"/>
      <c r="KE3" s="739"/>
      <c r="KF3" s="739"/>
      <c r="KH3" s="738" t="s">
        <v>10</v>
      </c>
      <c r="KI3" s="739"/>
      <c r="KJ3" s="739"/>
      <c r="KK3" s="739"/>
      <c r="KL3" s="739"/>
      <c r="KM3" s="739"/>
      <c r="KN3" s="739"/>
      <c r="KO3" s="739"/>
      <c r="KP3" s="739"/>
      <c r="KQ3" s="739"/>
      <c r="KR3" s="739"/>
      <c r="KS3" s="739"/>
    </row>
    <row r="4" spans="1:305" ht="12.75" customHeight="1" x14ac:dyDescent="0.5">
      <c r="A4" s="27"/>
      <c r="B4" s="28" t="s">
        <v>27</v>
      </c>
      <c r="C4" s="41">
        <v>156</v>
      </c>
      <c r="D4" s="42" t="e">
        <f>+C13</f>
        <v>#REF!</v>
      </c>
      <c r="E4" s="42" t="e">
        <f t="shared" ref="E4:AT4" si="0">+D13</f>
        <v>#REF!</v>
      </c>
      <c r="F4" s="42" t="e">
        <f t="shared" si="0"/>
        <v>#REF!</v>
      </c>
      <c r="G4" s="42" t="e">
        <f t="shared" si="0"/>
        <v>#REF!</v>
      </c>
      <c r="H4" s="42" t="e">
        <f t="shared" si="0"/>
        <v>#REF!</v>
      </c>
      <c r="I4" s="42" t="e">
        <f t="shared" si="0"/>
        <v>#REF!</v>
      </c>
      <c r="J4" s="42" t="e">
        <f t="shared" si="0"/>
        <v>#REF!</v>
      </c>
      <c r="K4" s="42" t="e">
        <f t="shared" si="0"/>
        <v>#REF!</v>
      </c>
      <c r="L4" s="42" t="e">
        <f t="shared" si="0"/>
        <v>#REF!</v>
      </c>
      <c r="M4" s="42" t="e">
        <f t="shared" si="0"/>
        <v>#REF!</v>
      </c>
      <c r="N4" s="43" t="e">
        <f t="shared" si="0"/>
        <v>#REF!</v>
      </c>
      <c r="O4" s="44" t="e">
        <f t="shared" si="0"/>
        <v>#REF!</v>
      </c>
      <c r="P4" s="44" t="e">
        <f t="shared" si="0"/>
        <v>#REF!</v>
      </c>
      <c r="Q4" s="44" t="e">
        <f t="shared" si="0"/>
        <v>#REF!</v>
      </c>
      <c r="R4" s="44" t="e">
        <f t="shared" si="0"/>
        <v>#REF!</v>
      </c>
      <c r="S4" s="44" t="e">
        <f t="shared" si="0"/>
        <v>#REF!</v>
      </c>
      <c r="T4" s="44" t="e">
        <f t="shared" si="0"/>
        <v>#REF!</v>
      </c>
      <c r="U4" s="44" t="e">
        <f t="shared" si="0"/>
        <v>#REF!</v>
      </c>
      <c r="V4" s="44" t="e">
        <f t="shared" si="0"/>
        <v>#REF!</v>
      </c>
      <c r="W4" s="44" t="e">
        <f t="shared" si="0"/>
        <v>#REF!</v>
      </c>
      <c r="X4" s="44" t="e">
        <f t="shared" si="0"/>
        <v>#REF!</v>
      </c>
      <c r="Y4" s="44" t="e">
        <f t="shared" si="0"/>
        <v>#REF!</v>
      </c>
      <c r="Z4" s="45" t="e">
        <f>+Y13</f>
        <v>#REF!</v>
      </c>
      <c r="AA4" s="6" t="s">
        <v>25</v>
      </c>
      <c r="AB4" s="42" t="e">
        <f>+Z13</f>
        <v>#REF!</v>
      </c>
      <c r="AC4" s="42" t="e">
        <f t="shared" si="0"/>
        <v>#REF!</v>
      </c>
      <c r="AD4" s="42" t="e">
        <f t="shared" si="0"/>
        <v>#REF!</v>
      </c>
      <c r="AE4" s="42" t="e">
        <f t="shared" si="0"/>
        <v>#REF!</v>
      </c>
      <c r="AF4" s="42" t="e">
        <f t="shared" si="0"/>
        <v>#REF!</v>
      </c>
      <c r="AG4" s="42" t="e">
        <f t="shared" si="0"/>
        <v>#REF!</v>
      </c>
      <c r="AH4" s="42" t="e">
        <f t="shared" si="0"/>
        <v>#REF!</v>
      </c>
      <c r="AI4" s="42" t="e">
        <f t="shared" si="0"/>
        <v>#REF!</v>
      </c>
      <c r="AJ4" s="42" t="e">
        <f t="shared" si="0"/>
        <v>#REF!</v>
      </c>
      <c r="AK4" s="42" t="e">
        <f t="shared" si="0"/>
        <v>#REF!</v>
      </c>
      <c r="AL4" s="42" t="e">
        <f t="shared" si="0"/>
        <v>#REF!</v>
      </c>
      <c r="AM4" s="42" t="e">
        <f t="shared" si="0"/>
        <v>#REF!</v>
      </c>
      <c r="AN4" s="42" t="e">
        <f t="shared" si="0"/>
        <v>#REF!</v>
      </c>
      <c r="AO4" s="42" t="e">
        <f t="shared" si="0"/>
        <v>#REF!</v>
      </c>
      <c r="AP4" s="42" t="e">
        <f t="shared" si="0"/>
        <v>#REF!</v>
      </c>
      <c r="AQ4" s="42" t="e">
        <f t="shared" si="0"/>
        <v>#REF!</v>
      </c>
      <c r="AR4" s="42" t="e">
        <f t="shared" si="0"/>
        <v>#REF!</v>
      </c>
      <c r="AS4" s="42" t="e">
        <f t="shared" si="0"/>
        <v>#REF!</v>
      </c>
      <c r="AT4" s="43" t="e">
        <f t="shared" si="0"/>
        <v>#REF!</v>
      </c>
      <c r="AU4" s="6" t="s">
        <v>25</v>
      </c>
      <c r="AV4" s="46" t="e">
        <f>Z13</f>
        <v>#REF!</v>
      </c>
      <c r="AW4" s="47" t="e">
        <f t="shared" ref="AW4:BE4" si="1">+AV13</f>
        <v>#REF!</v>
      </c>
      <c r="AX4" s="47" t="e">
        <f t="shared" si="1"/>
        <v>#REF!</v>
      </c>
      <c r="AY4" s="47" t="e">
        <f t="shared" si="1"/>
        <v>#REF!</v>
      </c>
      <c r="AZ4" s="47" t="e">
        <f t="shared" si="1"/>
        <v>#REF!</v>
      </c>
      <c r="BA4" s="47" t="e">
        <f t="shared" si="1"/>
        <v>#REF!</v>
      </c>
      <c r="BB4" s="47" t="e">
        <f t="shared" si="1"/>
        <v>#REF!</v>
      </c>
      <c r="BC4" s="47" t="e">
        <f t="shared" si="1"/>
        <v>#REF!</v>
      </c>
      <c r="BD4" s="47" t="e">
        <f t="shared" si="1"/>
        <v>#REF!</v>
      </c>
      <c r="BE4" s="47">
        <f t="shared" si="1"/>
        <v>351</v>
      </c>
      <c r="BF4" s="47">
        <v>347</v>
      </c>
      <c r="BG4" s="48">
        <f>+BF13</f>
        <v>337</v>
      </c>
      <c r="BH4" s="6"/>
      <c r="BI4" s="49">
        <f>321-8</f>
        <v>313</v>
      </c>
      <c r="BJ4" s="44">
        <f>305</f>
        <v>305</v>
      </c>
      <c r="BK4" s="44">
        <f t="shared" ref="BK4:BT4" si="2">BJ13</f>
        <v>304</v>
      </c>
      <c r="BL4" s="44">
        <f t="shared" si="2"/>
        <v>298</v>
      </c>
      <c r="BM4" s="44">
        <f t="shared" si="2"/>
        <v>297</v>
      </c>
      <c r="BN4" s="44">
        <f t="shared" si="2"/>
        <v>288</v>
      </c>
      <c r="BO4" s="44">
        <f t="shared" si="2"/>
        <v>280</v>
      </c>
      <c r="BP4" s="44">
        <f t="shared" si="2"/>
        <v>271</v>
      </c>
      <c r="BQ4" s="44">
        <f t="shared" si="2"/>
        <v>270</v>
      </c>
      <c r="BR4" s="44">
        <f t="shared" si="2"/>
        <v>274</v>
      </c>
      <c r="BS4" s="44">
        <f t="shared" si="2"/>
        <v>278</v>
      </c>
      <c r="BT4" s="44">
        <f t="shared" si="2"/>
        <v>271</v>
      </c>
      <c r="BV4" s="50"/>
      <c r="BW4" s="51"/>
      <c r="BX4" s="51"/>
      <c r="BY4" s="51"/>
      <c r="BZ4" s="51"/>
      <c r="CA4" s="51"/>
      <c r="CB4" s="51"/>
      <c r="CC4" s="51"/>
      <c r="CD4" s="51"/>
      <c r="CE4" s="51"/>
      <c r="CF4" s="51"/>
      <c r="CG4" s="52"/>
      <c r="CH4" s="269"/>
      <c r="CI4" s="16"/>
      <c r="CJ4" s="554" t="s">
        <v>25</v>
      </c>
      <c r="CK4" s="532"/>
      <c r="CL4" s="53">
        <f>CG13</f>
        <v>275</v>
      </c>
      <c r="CM4" s="53">
        <f>CL13</f>
        <v>277</v>
      </c>
      <c r="CN4" s="53">
        <f t="shared" ref="CN4:CR4" si="3">CM13</f>
        <v>292</v>
      </c>
      <c r="CO4" s="345">
        <f t="shared" si="3"/>
        <v>289</v>
      </c>
      <c r="CP4" s="53">
        <f>CO13</f>
        <v>293</v>
      </c>
      <c r="CQ4" s="350">
        <f t="shared" si="3"/>
        <v>279</v>
      </c>
      <c r="CR4" s="345">
        <f t="shared" si="3"/>
        <v>283</v>
      </c>
      <c r="CS4" s="53">
        <f t="shared" ref="CS4" si="4">CR13</f>
        <v>256</v>
      </c>
      <c r="CT4" s="350">
        <f t="shared" ref="CT4" si="5">CS13</f>
        <v>252</v>
      </c>
      <c r="CU4" s="345">
        <f t="shared" ref="CU4:CV4" si="6">CT13</f>
        <v>251</v>
      </c>
      <c r="CV4" s="53">
        <f t="shared" si="6"/>
        <v>263</v>
      </c>
      <c r="CW4" s="344">
        <f>CV13</f>
        <v>259</v>
      </c>
      <c r="CX4" s="337">
        <f>CW13</f>
        <v>251</v>
      </c>
      <c r="CY4" s="53">
        <f>CX13</f>
        <v>267</v>
      </c>
      <c r="CZ4" s="53">
        <f>CY13</f>
        <v>264</v>
      </c>
      <c r="DA4" s="345">
        <f t="shared" ref="DA4:DH4" si="7">CZ13</f>
        <v>254</v>
      </c>
      <c r="DB4" s="53">
        <f t="shared" si="7"/>
        <v>248</v>
      </c>
      <c r="DC4" s="53">
        <f t="shared" si="7"/>
        <v>251</v>
      </c>
      <c r="DD4" s="345">
        <f t="shared" si="7"/>
        <v>256</v>
      </c>
      <c r="DE4" s="53">
        <f t="shared" si="7"/>
        <v>250</v>
      </c>
      <c r="DF4" s="350">
        <f t="shared" si="7"/>
        <v>252</v>
      </c>
      <c r="DG4" s="53">
        <f t="shared" si="7"/>
        <v>255</v>
      </c>
      <c r="DH4" s="53">
        <f t="shared" si="7"/>
        <v>253</v>
      </c>
      <c r="DI4" s="344">
        <f>DH13</f>
        <v>249</v>
      </c>
      <c r="DJ4" s="337">
        <f>DI13</f>
        <v>243</v>
      </c>
      <c r="DK4" s="53">
        <f>DJ13</f>
        <v>254</v>
      </c>
      <c r="DL4" s="344">
        <f t="shared" ref="DL4" si="8">DK13</f>
        <v>261</v>
      </c>
      <c r="DM4" s="345">
        <f t="shared" ref="DM4" si="9">DL13</f>
        <v>262</v>
      </c>
      <c r="DN4" s="53">
        <f t="shared" ref="DN4" si="10">DM13</f>
        <v>274</v>
      </c>
      <c r="DO4" s="350">
        <f>DN13</f>
        <v>281</v>
      </c>
      <c r="DP4" s="345">
        <f>DO13</f>
        <v>283</v>
      </c>
      <c r="DQ4" s="53">
        <f>DP13</f>
        <v>297</v>
      </c>
      <c r="DR4" s="350">
        <f t="shared" ref="DR4" si="11">DQ13</f>
        <v>305</v>
      </c>
      <c r="DS4" s="53">
        <f t="shared" ref="DS4" si="12">DR13</f>
        <v>300</v>
      </c>
      <c r="DT4" s="53">
        <f t="shared" ref="DT4" si="13">DS13</f>
        <v>310</v>
      </c>
      <c r="DU4" s="344">
        <f t="shared" ref="DU4" si="14">DT13</f>
        <v>309</v>
      </c>
      <c r="DV4" s="53">
        <f>DU13</f>
        <v>307</v>
      </c>
      <c r="DW4" s="53">
        <f>DV13</f>
        <v>316</v>
      </c>
      <c r="DX4" s="350">
        <f t="shared" ref="DX4" si="15">DW13</f>
        <v>314</v>
      </c>
      <c r="DY4" s="345">
        <f>DX13</f>
        <v>326</v>
      </c>
      <c r="DZ4" s="53">
        <f>DY13</f>
        <v>335</v>
      </c>
      <c r="EA4" s="350">
        <f>DZ13</f>
        <v>341</v>
      </c>
      <c r="EB4" s="345">
        <f t="shared" ref="EB4" si="16">EA13</f>
        <v>339</v>
      </c>
      <c r="EC4" s="53">
        <f t="shared" ref="EC4" si="17">EB13</f>
        <v>340</v>
      </c>
      <c r="ED4" s="350">
        <f t="shared" ref="ED4" si="18">EC13</f>
        <v>362</v>
      </c>
      <c r="EE4" s="53">
        <f>ED13</f>
        <v>359</v>
      </c>
      <c r="EF4" s="53">
        <f t="shared" ref="EF4" si="19">EE13</f>
        <v>376</v>
      </c>
      <c r="EG4" s="344">
        <f t="shared" ref="EG4" si="20">EF13</f>
        <v>389</v>
      </c>
      <c r="EH4" s="337">
        <f>EG13</f>
        <v>391</v>
      </c>
      <c r="EI4" s="53">
        <f>EH13</f>
        <v>396</v>
      </c>
      <c r="EJ4" s="350">
        <f t="shared" ref="EJ4" si="21">EI13</f>
        <v>402</v>
      </c>
      <c r="EK4" s="345">
        <f t="shared" ref="EK4" si="22">EJ13</f>
        <v>413</v>
      </c>
      <c r="EL4" s="53">
        <f t="shared" ref="EL4" si="23">EK13</f>
        <v>438</v>
      </c>
      <c r="EM4" s="350">
        <f t="shared" ref="EM4" si="24">EL13</f>
        <v>459</v>
      </c>
      <c r="EN4" s="345">
        <f t="shared" ref="EN4" si="25">EM13</f>
        <v>472</v>
      </c>
      <c r="EO4" s="53">
        <f t="shared" ref="EO4" si="26">EN13</f>
        <v>477</v>
      </c>
      <c r="EP4" s="350">
        <f t="shared" ref="EP4" si="27">EO13</f>
        <v>474</v>
      </c>
      <c r="EQ4" s="53">
        <f t="shared" ref="EQ4" si="28">EP13</f>
        <v>460</v>
      </c>
      <c r="ER4" s="53">
        <f t="shared" ref="ER4" si="29">EQ13</f>
        <v>456</v>
      </c>
      <c r="ES4" s="344">
        <f t="shared" ref="ES4" si="30">ER13</f>
        <v>467</v>
      </c>
      <c r="EU4" s="337">
        <f>ES13</f>
        <v>459</v>
      </c>
      <c r="EV4" s="53">
        <f>EU13</f>
        <v>447</v>
      </c>
      <c r="EW4" s="350">
        <f>EV13</f>
        <v>461</v>
      </c>
      <c r="EX4" s="345">
        <f t="shared" ref="EX4:FF4" si="31">EW13</f>
        <v>477</v>
      </c>
      <c r="EY4" s="53">
        <f t="shared" si="31"/>
        <v>478</v>
      </c>
      <c r="EZ4" s="350">
        <f t="shared" si="31"/>
        <v>488</v>
      </c>
      <c r="FA4" s="345">
        <f t="shared" si="31"/>
        <v>488</v>
      </c>
      <c r="FB4" s="56">
        <f t="shared" si="31"/>
        <v>511</v>
      </c>
      <c r="FC4" s="655">
        <f t="shared" si="31"/>
        <v>516</v>
      </c>
      <c r="FD4" s="56">
        <f t="shared" si="31"/>
        <v>520</v>
      </c>
      <c r="FE4" s="56">
        <f t="shared" si="31"/>
        <v>521</v>
      </c>
      <c r="FF4" s="57">
        <f t="shared" si="31"/>
        <v>521</v>
      </c>
      <c r="FH4" s="58">
        <f>FF13</f>
        <v>521</v>
      </c>
      <c r="FI4" s="54">
        <f>FH13</f>
        <v>516</v>
      </c>
      <c r="FJ4" s="667">
        <f t="shared" ref="FJ4:FS4" si="32">FI13</f>
        <v>511</v>
      </c>
      <c r="FK4" s="675">
        <f t="shared" si="32"/>
        <v>505</v>
      </c>
      <c r="FL4" s="54">
        <f t="shared" si="32"/>
        <v>506</v>
      </c>
      <c r="FM4" s="667">
        <f t="shared" si="32"/>
        <v>507</v>
      </c>
      <c r="FN4" s="675">
        <f t="shared" si="32"/>
        <v>508</v>
      </c>
      <c r="FO4" s="54">
        <f t="shared" si="32"/>
        <v>513</v>
      </c>
      <c r="FP4" s="667">
        <f t="shared" si="32"/>
        <v>518</v>
      </c>
      <c r="FQ4" s="54">
        <f t="shared" si="32"/>
        <v>523</v>
      </c>
      <c r="FR4" s="54">
        <f t="shared" si="32"/>
        <v>525</v>
      </c>
      <c r="FS4" s="55">
        <f t="shared" si="32"/>
        <v>527</v>
      </c>
      <c r="FU4" s="59">
        <f>FS13</f>
        <v>528</v>
      </c>
      <c r="FV4" s="60">
        <f>FU13</f>
        <v>530</v>
      </c>
      <c r="FW4" s="60">
        <f t="shared" ref="FW4:GF4" si="33">FV13</f>
        <v>532</v>
      </c>
      <c r="FX4" s="60">
        <f t="shared" si="33"/>
        <v>534</v>
      </c>
      <c r="FY4" s="60">
        <f t="shared" si="33"/>
        <v>536</v>
      </c>
      <c r="FZ4" s="60">
        <f t="shared" si="33"/>
        <v>538</v>
      </c>
      <c r="GA4" s="60">
        <f t="shared" si="33"/>
        <v>540</v>
      </c>
      <c r="GB4" s="60">
        <f t="shared" si="33"/>
        <v>542</v>
      </c>
      <c r="GC4" s="60">
        <f t="shared" si="33"/>
        <v>544</v>
      </c>
      <c r="GD4" s="60">
        <f t="shared" si="33"/>
        <v>546</v>
      </c>
      <c r="GE4" s="60">
        <f t="shared" si="33"/>
        <v>548</v>
      </c>
      <c r="GF4" s="61">
        <f t="shared" si="33"/>
        <v>550</v>
      </c>
      <c r="GH4" s="62">
        <f>GF13</f>
        <v>552</v>
      </c>
      <c r="GI4" s="63">
        <f>GH13</f>
        <v>554</v>
      </c>
      <c r="GJ4" s="63">
        <f t="shared" ref="GJ4:GS4" si="34">GI13</f>
        <v>556</v>
      </c>
      <c r="GK4" s="63">
        <f t="shared" si="34"/>
        <v>558</v>
      </c>
      <c r="GL4" s="63">
        <f t="shared" si="34"/>
        <v>560</v>
      </c>
      <c r="GM4" s="63">
        <f t="shared" si="34"/>
        <v>562</v>
      </c>
      <c r="GN4" s="63">
        <f t="shared" si="34"/>
        <v>564</v>
      </c>
      <c r="GO4" s="63">
        <f t="shared" si="34"/>
        <v>566</v>
      </c>
      <c r="GP4" s="63">
        <f t="shared" si="34"/>
        <v>568</v>
      </c>
      <c r="GQ4" s="63">
        <f t="shared" si="34"/>
        <v>570</v>
      </c>
      <c r="GR4" s="63">
        <f t="shared" si="34"/>
        <v>572</v>
      </c>
      <c r="GS4" s="64">
        <f t="shared" si="34"/>
        <v>574</v>
      </c>
      <c r="GU4" s="65">
        <f>GS13</f>
        <v>576</v>
      </c>
      <c r="GV4" s="66">
        <f>GU13</f>
        <v>0</v>
      </c>
      <c r="GW4" s="66">
        <f t="shared" ref="GW4:HF4" si="35">GV13</f>
        <v>0</v>
      </c>
      <c r="GX4" s="66">
        <f t="shared" si="35"/>
        <v>0</v>
      </c>
      <c r="GY4" s="66">
        <f t="shared" si="35"/>
        <v>0</v>
      </c>
      <c r="GZ4" s="66">
        <f t="shared" si="35"/>
        <v>0</v>
      </c>
      <c r="HA4" s="66">
        <f t="shared" si="35"/>
        <v>0</v>
      </c>
      <c r="HB4" s="66">
        <f t="shared" si="35"/>
        <v>0</v>
      </c>
      <c r="HC4" s="66">
        <f t="shared" si="35"/>
        <v>0</v>
      </c>
      <c r="HD4" s="66">
        <f t="shared" si="35"/>
        <v>0</v>
      </c>
      <c r="HE4" s="66">
        <f t="shared" si="35"/>
        <v>0</v>
      </c>
      <c r="HF4" s="67">
        <f t="shared" si="35"/>
        <v>0</v>
      </c>
      <c r="HH4" s="68">
        <f>HF13</f>
        <v>0</v>
      </c>
      <c r="HI4" s="69">
        <f>HH13</f>
        <v>0</v>
      </c>
      <c r="HJ4" s="69">
        <f t="shared" ref="HJ4:HS4" si="36">HI13</f>
        <v>0</v>
      </c>
      <c r="HK4" s="69">
        <f t="shared" si="36"/>
        <v>0</v>
      </c>
      <c r="HL4" s="69">
        <f t="shared" si="36"/>
        <v>0</v>
      </c>
      <c r="HM4" s="69">
        <f t="shared" si="36"/>
        <v>0</v>
      </c>
      <c r="HN4" s="69">
        <f t="shared" si="36"/>
        <v>0</v>
      </c>
      <c r="HO4" s="69">
        <f t="shared" si="36"/>
        <v>0</v>
      </c>
      <c r="HP4" s="69">
        <f t="shared" si="36"/>
        <v>0</v>
      </c>
      <c r="HQ4" s="69">
        <f t="shared" si="36"/>
        <v>0</v>
      </c>
      <c r="HR4" s="69">
        <f t="shared" si="36"/>
        <v>0</v>
      </c>
      <c r="HS4" s="70">
        <f t="shared" si="36"/>
        <v>0</v>
      </c>
      <c r="HU4" s="71">
        <f>HS13</f>
        <v>0</v>
      </c>
      <c r="HV4" s="72">
        <f>HU13</f>
        <v>0</v>
      </c>
      <c r="HW4" s="72">
        <f t="shared" ref="HW4:IF4" si="37">HV13</f>
        <v>0</v>
      </c>
      <c r="HX4" s="72">
        <f t="shared" si="37"/>
        <v>0</v>
      </c>
      <c r="HY4" s="72">
        <f t="shared" si="37"/>
        <v>0</v>
      </c>
      <c r="HZ4" s="72">
        <f t="shared" si="37"/>
        <v>0</v>
      </c>
      <c r="IA4" s="72">
        <f t="shared" si="37"/>
        <v>0</v>
      </c>
      <c r="IB4" s="72">
        <f t="shared" si="37"/>
        <v>0</v>
      </c>
      <c r="IC4" s="72">
        <f t="shared" si="37"/>
        <v>0</v>
      </c>
      <c r="ID4" s="72">
        <f t="shared" si="37"/>
        <v>0</v>
      </c>
      <c r="IE4" s="72">
        <f t="shared" si="37"/>
        <v>0</v>
      </c>
      <c r="IF4" s="73">
        <f t="shared" si="37"/>
        <v>0</v>
      </c>
      <c r="IH4" s="74">
        <f>IF13</f>
        <v>0</v>
      </c>
      <c r="II4" s="75">
        <f>IH13</f>
        <v>0</v>
      </c>
      <c r="IJ4" s="75">
        <f t="shared" ref="IJ4:IS4" si="38">II13</f>
        <v>0</v>
      </c>
      <c r="IK4" s="75">
        <f t="shared" si="38"/>
        <v>0</v>
      </c>
      <c r="IL4" s="75">
        <f t="shared" si="38"/>
        <v>0</v>
      </c>
      <c r="IM4" s="75">
        <f t="shared" si="38"/>
        <v>0</v>
      </c>
      <c r="IN4" s="75">
        <f t="shared" si="38"/>
        <v>0</v>
      </c>
      <c r="IO4" s="75">
        <f t="shared" si="38"/>
        <v>0</v>
      </c>
      <c r="IP4" s="75">
        <f t="shared" si="38"/>
        <v>0</v>
      </c>
      <c r="IQ4" s="75">
        <f t="shared" si="38"/>
        <v>0</v>
      </c>
      <c r="IR4" s="75">
        <f t="shared" si="38"/>
        <v>0</v>
      </c>
      <c r="IS4" s="76">
        <f t="shared" si="38"/>
        <v>0</v>
      </c>
      <c r="IU4" s="77">
        <f>IS13</f>
        <v>0</v>
      </c>
      <c r="IV4" s="78">
        <f>IU13</f>
        <v>0</v>
      </c>
      <c r="IW4" s="78">
        <f t="shared" ref="IW4:JF4" si="39">IV13</f>
        <v>0</v>
      </c>
      <c r="IX4" s="78">
        <f t="shared" si="39"/>
        <v>0</v>
      </c>
      <c r="IY4" s="78">
        <f t="shared" si="39"/>
        <v>0</v>
      </c>
      <c r="IZ4" s="78">
        <f t="shared" si="39"/>
        <v>0</v>
      </c>
      <c r="JA4" s="78">
        <f t="shared" si="39"/>
        <v>0</v>
      </c>
      <c r="JB4" s="78">
        <f t="shared" si="39"/>
        <v>0</v>
      </c>
      <c r="JC4" s="78">
        <f t="shared" si="39"/>
        <v>0</v>
      </c>
      <c r="JD4" s="78">
        <f t="shared" si="39"/>
        <v>0</v>
      </c>
      <c r="JE4" s="78">
        <f t="shared" si="39"/>
        <v>0</v>
      </c>
      <c r="JF4" s="79">
        <f t="shared" si="39"/>
        <v>0</v>
      </c>
      <c r="JH4" s="80">
        <f>JF13</f>
        <v>0</v>
      </c>
      <c r="JI4" s="81">
        <f>JH13</f>
        <v>0</v>
      </c>
      <c r="JJ4" s="81">
        <f t="shared" ref="JJ4:JS4" si="40">JI13</f>
        <v>0</v>
      </c>
      <c r="JK4" s="81">
        <f t="shared" si="40"/>
        <v>0</v>
      </c>
      <c r="JL4" s="81">
        <f t="shared" si="40"/>
        <v>0</v>
      </c>
      <c r="JM4" s="81">
        <f t="shared" si="40"/>
        <v>0</v>
      </c>
      <c r="JN4" s="81">
        <f t="shared" si="40"/>
        <v>0</v>
      </c>
      <c r="JO4" s="81">
        <f t="shared" si="40"/>
        <v>0</v>
      </c>
      <c r="JP4" s="81">
        <f t="shared" si="40"/>
        <v>0</v>
      </c>
      <c r="JQ4" s="81">
        <f t="shared" si="40"/>
        <v>0</v>
      </c>
      <c r="JR4" s="81">
        <f t="shared" si="40"/>
        <v>0</v>
      </c>
      <c r="JS4" s="82">
        <f t="shared" si="40"/>
        <v>0</v>
      </c>
      <c r="JU4" s="83">
        <f>JS13</f>
        <v>0</v>
      </c>
      <c r="JV4" s="84">
        <f>JU13</f>
        <v>0</v>
      </c>
      <c r="JW4" s="84">
        <f t="shared" ref="JW4:KF4" si="41">JV13</f>
        <v>0</v>
      </c>
      <c r="JX4" s="84">
        <f t="shared" si="41"/>
        <v>0</v>
      </c>
      <c r="JY4" s="84">
        <f t="shared" si="41"/>
        <v>0</v>
      </c>
      <c r="JZ4" s="84">
        <f t="shared" si="41"/>
        <v>0</v>
      </c>
      <c r="KA4" s="84">
        <f t="shared" si="41"/>
        <v>0</v>
      </c>
      <c r="KB4" s="84">
        <f t="shared" si="41"/>
        <v>0</v>
      </c>
      <c r="KC4" s="84">
        <f t="shared" si="41"/>
        <v>0</v>
      </c>
      <c r="KD4" s="84">
        <f t="shared" si="41"/>
        <v>0</v>
      </c>
      <c r="KE4" s="84">
        <f t="shared" si="41"/>
        <v>0</v>
      </c>
      <c r="KF4" s="85">
        <f t="shared" si="41"/>
        <v>0</v>
      </c>
      <c r="KH4" s="86">
        <f>KF13</f>
        <v>0</v>
      </c>
      <c r="KI4" s="87">
        <f>KH13</f>
        <v>0</v>
      </c>
      <c r="KJ4" s="87">
        <f t="shared" ref="KJ4:KS4" si="42">KI13</f>
        <v>0</v>
      </c>
      <c r="KK4" s="87">
        <f t="shared" si="42"/>
        <v>0</v>
      </c>
      <c r="KL4" s="87">
        <f t="shared" si="42"/>
        <v>0</v>
      </c>
      <c r="KM4" s="87">
        <f t="shared" si="42"/>
        <v>0</v>
      </c>
      <c r="KN4" s="87">
        <f t="shared" si="42"/>
        <v>0</v>
      </c>
      <c r="KO4" s="87">
        <f t="shared" si="42"/>
        <v>0</v>
      </c>
      <c r="KP4" s="87">
        <f t="shared" si="42"/>
        <v>0</v>
      </c>
      <c r="KQ4" s="87">
        <f t="shared" si="42"/>
        <v>0</v>
      </c>
      <c r="KR4" s="87">
        <f t="shared" si="42"/>
        <v>0</v>
      </c>
      <c r="KS4" s="88">
        <f t="shared" si="42"/>
        <v>0</v>
      </c>
    </row>
    <row r="5" spans="1:305" ht="12.75" customHeight="1" x14ac:dyDescent="0.5">
      <c r="A5" s="358"/>
      <c r="B5" s="359" t="s">
        <v>51</v>
      </c>
      <c r="C5" s="360" t="e">
        <f>+#REF!</f>
        <v>#REF!</v>
      </c>
      <c r="D5" s="359" t="e">
        <f>+#REF!</f>
        <v>#REF!</v>
      </c>
      <c r="E5" s="359" t="e">
        <f>+#REF!</f>
        <v>#REF!</v>
      </c>
      <c r="F5" s="359" t="e">
        <f>+#REF!</f>
        <v>#REF!</v>
      </c>
      <c r="G5" s="359" t="e">
        <f>+#REF!</f>
        <v>#REF!</v>
      </c>
      <c r="H5" s="359" t="e">
        <f>+#REF!</f>
        <v>#REF!</v>
      </c>
      <c r="I5" s="359" t="e">
        <f>+#REF!</f>
        <v>#REF!</v>
      </c>
      <c r="J5" s="359" t="e">
        <f>+#REF!</f>
        <v>#REF!</v>
      </c>
      <c r="K5" s="359" t="e">
        <f>+#REF!</f>
        <v>#REF!</v>
      </c>
      <c r="L5" s="359" t="e">
        <f>+#REF!</f>
        <v>#REF!</v>
      </c>
      <c r="M5" s="359">
        <v>28</v>
      </c>
      <c r="N5" s="361">
        <v>26</v>
      </c>
      <c r="O5" s="362">
        <v>32</v>
      </c>
      <c r="P5" s="362">
        <v>22</v>
      </c>
      <c r="Q5" s="362">
        <v>26</v>
      </c>
      <c r="R5" s="362">
        <v>36</v>
      </c>
      <c r="S5" s="362">
        <v>65</v>
      </c>
      <c r="T5" s="362">
        <v>35</v>
      </c>
      <c r="U5" s="362">
        <v>16</v>
      </c>
      <c r="V5" s="362">
        <v>20</v>
      </c>
      <c r="W5" s="362">
        <v>39</v>
      </c>
      <c r="X5" s="362">
        <v>38</v>
      </c>
      <c r="Y5" s="362">
        <v>48</v>
      </c>
      <c r="Z5" s="363">
        <v>31</v>
      </c>
      <c r="AA5" s="38" t="s">
        <v>26</v>
      </c>
      <c r="AB5" s="359">
        <f>SUM(AV5:BG5)</f>
        <v>456</v>
      </c>
      <c r="AC5" s="359">
        <f>SUM(BI5:BT5)</f>
        <v>131</v>
      </c>
      <c r="AD5" s="359">
        <f>SUM(BV5:CG5)</f>
        <v>0</v>
      </c>
      <c r="AE5" s="364">
        <f>SUM(CL5:CW5)</f>
        <v>317</v>
      </c>
      <c r="AF5" s="365">
        <f>SUM(CX5:DI5)</f>
        <v>355</v>
      </c>
      <c r="AG5" s="365">
        <f>SUM(DW5:EH5)</f>
        <v>578</v>
      </c>
      <c r="AH5" s="365">
        <f>SUM(EJ5:ES5)</f>
        <v>427</v>
      </c>
      <c r="AI5" s="365">
        <f>SUM(EU5:FF5)</f>
        <v>466</v>
      </c>
      <c r="AJ5" s="365">
        <f>SUM(FH5:FS5)</f>
        <v>480</v>
      </c>
      <c r="AK5" s="365">
        <f>SUM(FU5:GF5)</f>
        <v>480</v>
      </c>
      <c r="AL5" s="365">
        <f>SUM(GH5:GS5)</f>
        <v>480</v>
      </c>
      <c r="AM5" s="365">
        <f>SUM(GU5:HF5)</f>
        <v>480</v>
      </c>
      <c r="AN5" s="365">
        <f>SUM(HH5:HS5)</f>
        <v>480</v>
      </c>
      <c r="AO5" s="365">
        <f>SUM(HU5:IF5)</f>
        <v>480</v>
      </c>
      <c r="AP5" s="365">
        <f>SUM(IH5:IS5)</f>
        <v>480</v>
      </c>
      <c r="AQ5" s="365">
        <f>SUM(IU5:JF5)</f>
        <v>480</v>
      </c>
      <c r="AR5" s="365">
        <f>SUM(JH5:JS5)</f>
        <v>480</v>
      </c>
      <c r="AS5" s="365">
        <f>SUM(JU5:KF5)</f>
        <v>480</v>
      </c>
      <c r="AT5" s="366">
        <f>SUM(KH5:KS5)</f>
        <v>480</v>
      </c>
      <c r="AU5" s="38" t="s">
        <v>26</v>
      </c>
      <c r="AV5" s="360">
        <v>60</v>
      </c>
      <c r="AW5" s="359">
        <v>60</v>
      </c>
      <c r="AX5" s="359">
        <v>70</v>
      </c>
      <c r="AY5" s="359">
        <v>58</v>
      </c>
      <c r="AZ5" s="367">
        <v>59</v>
      </c>
      <c r="BA5" s="359">
        <v>44</v>
      </c>
      <c r="BB5" s="359">
        <v>44</v>
      </c>
      <c r="BC5" s="359">
        <v>17</v>
      </c>
      <c r="BD5" s="359"/>
      <c r="BE5" s="359">
        <v>26</v>
      </c>
      <c r="BF5" s="359">
        <v>18</v>
      </c>
      <c r="BG5" s="361"/>
      <c r="BH5" s="38"/>
      <c r="BI5" s="368"/>
      <c r="BJ5" s="362"/>
      <c r="BK5" s="362">
        <v>20</v>
      </c>
      <c r="BL5" s="362">
        <v>28</v>
      </c>
      <c r="BM5" s="362">
        <v>21</v>
      </c>
      <c r="BN5" s="362">
        <v>18</v>
      </c>
      <c r="BO5" s="362">
        <v>19</v>
      </c>
      <c r="BP5" s="362"/>
      <c r="BQ5" s="362">
        <v>4</v>
      </c>
      <c r="BR5" s="362">
        <v>4</v>
      </c>
      <c r="BS5" s="362">
        <v>17</v>
      </c>
      <c r="BT5" s="363"/>
      <c r="BV5" s="369"/>
      <c r="BW5" s="370"/>
      <c r="BX5" s="370"/>
      <c r="BY5" s="370"/>
      <c r="BZ5" s="370"/>
      <c r="CA5" s="370"/>
      <c r="CB5" s="370"/>
      <c r="CC5" s="370"/>
      <c r="CD5" s="370"/>
      <c r="CE5" s="370"/>
      <c r="CF5" s="370"/>
      <c r="CG5" s="371"/>
      <c r="CH5" s="371"/>
      <c r="CI5" s="292"/>
      <c r="CJ5" s="545" t="s">
        <v>120</v>
      </c>
      <c r="CK5" s="526"/>
      <c r="CL5" s="556">
        <v>24</v>
      </c>
      <c r="CM5" s="556">
        <v>32</v>
      </c>
      <c r="CN5" s="556">
        <v>22</v>
      </c>
      <c r="CO5" s="559">
        <v>27</v>
      </c>
      <c r="CP5" s="556">
        <v>22</v>
      </c>
      <c r="CQ5" s="560">
        <v>30</v>
      </c>
      <c r="CR5" s="559">
        <v>26</v>
      </c>
      <c r="CS5" s="556">
        <v>30</v>
      </c>
      <c r="CT5" s="560">
        <v>21</v>
      </c>
      <c r="CU5" s="559">
        <v>41</v>
      </c>
      <c r="CV5" s="556">
        <v>20</v>
      </c>
      <c r="CW5" s="557">
        <v>22</v>
      </c>
      <c r="CX5" s="558">
        <v>25</v>
      </c>
      <c r="CY5" s="556">
        <v>14</v>
      </c>
      <c r="CZ5" s="560">
        <v>35</v>
      </c>
      <c r="DA5" s="559">
        <v>35</v>
      </c>
      <c r="DB5" s="556">
        <v>27</v>
      </c>
      <c r="DC5" s="560">
        <v>35</v>
      </c>
      <c r="DD5" s="559">
        <v>34</v>
      </c>
      <c r="DE5" s="556">
        <v>36</v>
      </c>
      <c r="DF5" s="560">
        <v>23</v>
      </c>
      <c r="DG5" s="556">
        <v>27</v>
      </c>
      <c r="DH5" s="556">
        <v>29</v>
      </c>
      <c r="DI5" s="557">
        <v>35</v>
      </c>
      <c r="DJ5" s="558">
        <v>30</v>
      </c>
      <c r="DK5" s="556">
        <v>36</v>
      </c>
      <c r="DL5" s="557">
        <v>36</v>
      </c>
      <c r="DM5" s="559">
        <v>28</v>
      </c>
      <c r="DN5" s="556">
        <v>30</v>
      </c>
      <c r="DO5" s="560">
        <v>34</v>
      </c>
      <c r="DP5" s="559">
        <v>43</v>
      </c>
      <c r="DQ5" s="556">
        <v>35</v>
      </c>
      <c r="DR5" s="560">
        <v>38</v>
      </c>
      <c r="DS5" s="556">
        <v>42</v>
      </c>
      <c r="DT5" s="556">
        <v>32</v>
      </c>
      <c r="DU5" s="557">
        <v>49</v>
      </c>
      <c r="DV5" s="556">
        <v>41</v>
      </c>
      <c r="DW5" s="556">
        <v>48</v>
      </c>
      <c r="DX5" s="560">
        <v>43</v>
      </c>
      <c r="DY5" s="559">
        <v>54</v>
      </c>
      <c r="DZ5" s="556">
        <v>45</v>
      </c>
      <c r="EA5" s="560">
        <v>56</v>
      </c>
      <c r="EB5" s="559">
        <v>63</v>
      </c>
      <c r="EC5" s="556">
        <v>56</v>
      </c>
      <c r="ED5" s="560">
        <v>35</v>
      </c>
      <c r="EE5" s="556">
        <v>48</v>
      </c>
      <c r="EF5" s="556">
        <v>42</v>
      </c>
      <c r="EG5" s="557">
        <v>52</v>
      </c>
      <c r="EH5" s="558">
        <v>36</v>
      </c>
      <c r="EI5" s="556">
        <v>36</v>
      </c>
      <c r="EJ5" s="560">
        <v>42</v>
      </c>
      <c r="EK5" s="559">
        <v>52</v>
      </c>
      <c r="EL5" s="556">
        <v>63</v>
      </c>
      <c r="EM5" s="560">
        <v>41</v>
      </c>
      <c r="EN5" s="559">
        <v>39</v>
      </c>
      <c r="EO5" s="556">
        <v>37</v>
      </c>
      <c r="EP5" s="560">
        <v>34</v>
      </c>
      <c r="EQ5" s="556">
        <v>49</v>
      </c>
      <c r="ER5" s="556">
        <v>41</v>
      </c>
      <c r="ES5" s="557">
        <v>29</v>
      </c>
      <c r="EU5" s="684">
        <v>40</v>
      </c>
      <c r="EV5" s="556">
        <v>41</v>
      </c>
      <c r="EW5" s="560">
        <v>37</v>
      </c>
      <c r="EX5" s="559">
        <v>31</v>
      </c>
      <c r="EY5" s="556">
        <v>39</v>
      </c>
      <c r="EZ5" s="560">
        <v>35</v>
      </c>
      <c r="FA5" s="559">
        <v>43</v>
      </c>
      <c r="FB5" s="583">
        <v>40</v>
      </c>
      <c r="FC5" s="656">
        <v>40</v>
      </c>
      <c r="FD5" s="583">
        <v>40</v>
      </c>
      <c r="FE5" s="583">
        <v>40</v>
      </c>
      <c r="FF5" s="584">
        <v>40</v>
      </c>
      <c r="FG5" s="556"/>
      <c r="FH5" s="585">
        <v>40</v>
      </c>
      <c r="FI5" s="586">
        <v>40</v>
      </c>
      <c r="FJ5" s="668">
        <v>40</v>
      </c>
      <c r="FK5" s="676">
        <v>40</v>
      </c>
      <c r="FL5" s="586">
        <v>40</v>
      </c>
      <c r="FM5" s="668">
        <v>40</v>
      </c>
      <c r="FN5" s="676">
        <v>40</v>
      </c>
      <c r="FO5" s="586">
        <v>40</v>
      </c>
      <c r="FP5" s="668">
        <v>40</v>
      </c>
      <c r="FQ5" s="586">
        <v>40</v>
      </c>
      <c r="FR5" s="586">
        <v>40</v>
      </c>
      <c r="FS5" s="587">
        <v>40</v>
      </c>
      <c r="FT5" s="556"/>
      <c r="FU5" s="588">
        <v>40</v>
      </c>
      <c r="FV5" s="589">
        <v>40</v>
      </c>
      <c r="FW5" s="589">
        <v>40</v>
      </c>
      <c r="FX5" s="589">
        <v>40</v>
      </c>
      <c r="FY5" s="589">
        <v>40</v>
      </c>
      <c r="FZ5" s="589">
        <v>40</v>
      </c>
      <c r="GA5" s="589">
        <v>40</v>
      </c>
      <c r="GB5" s="589">
        <v>40</v>
      </c>
      <c r="GC5" s="589">
        <v>40</v>
      </c>
      <c r="GD5" s="589">
        <v>40</v>
      </c>
      <c r="GE5" s="589">
        <v>40</v>
      </c>
      <c r="GF5" s="590">
        <v>40</v>
      </c>
      <c r="GG5" s="556"/>
      <c r="GH5" s="591">
        <v>40</v>
      </c>
      <c r="GI5" s="592">
        <v>40</v>
      </c>
      <c r="GJ5" s="592">
        <v>40</v>
      </c>
      <c r="GK5" s="592">
        <v>40</v>
      </c>
      <c r="GL5" s="592">
        <v>40</v>
      </c>
      <c r="GM5" s="592">
        <v>40</v>
      </c>
      <c r="GN5" s="592">
        <v>40</v>
      </c>
      <c r="GO5" s="592">
        <v>40</v>
      </c>
      <c r="GP5" s="592">
        <v>40</v>
      </c>
      <c r="GQ5" s="592">
        <v>40</v>
      </c>
      <c r="GR5" s="592">
        <v>40</v>
      </c>
      <c r="GS5" s="593">
        <v>40</v>
      </c>
      <c r="GU5" s="105">
        <f t="shared" ref="GU5:JF5" si="43">GH5</f>
        <v>40</v>
      </c>
      <c r="GV5" s="106">
        <f t="shared" si="43"/>
        <v>40</v>
      </c>
      <c r="GW5" s="106">
        <f t="shared" si="43"/>
        <v>40</v>
      </c>
      <c r="GX5" s="106">
        <f t="shared" si="43"/>
        <v>40</v>
      </c>
      <c r="GY5" s="106">
        <f t="shared" si="43"/>
        <v>40</v>
      </c>
      <c r="GZ5" s="106">
        <f t="shared" si="43"/>
        <v>40</v>
      </c>
      <c r="HA5" s="106">
        <f t="shared" si="43"/>
        <v>40</v>
      </c>
      <c r="HB5" s="106">
        <f t="shared" si="43"/>
        <v>40</v>
      </c>
      <c r="HC5" s="106">
        <f t="shared" si="43"/>
        <v>40</v>
      </c>
      <c r="HD5" s="106">
        <f t="shared" si="43"/>
        <v>40</v>
      </c>
      <c r="HE5" s="106">
        <f t="shared" si="43"/>
        <v>40</v>
      </c>
      <c r="HF5" s="107">
        <f t="shared" si="43"/>
        <v>40</v>
      </c>
      <c r="HH5" s="108">
        <f t="shared" si="43"/>
        <v>40</v>
      </c>
      <c r="HI5" s="109">
        <f t="shared" si="43"/>
        <v>40</v>
      </c>
      <c r="HJ5" s="109">
        <f t="shared" si="43"/>
        <v>40</v>
      </c>
      <c r="HK5" s="109">
        <f t="shared" si="43"/>
        <v>40</v>
      </c>
      <c r="HL5" s="109">
        <f t="shared" si="43"/>
        <v>40</v>
      </c>
      <c r="HM5" s="109">
        <f t="shared" si="43"/>
        <v>40</v>
      </c>
      <c r="HN5" s="109">
        <f t="shared" si="43"/>
        <v>40</v>
      </c>
      <c r="HO5" s="109">
        <f t="shared" si="43"/>
        <v>40</v>
      </c>
      <c r="HP5" s="109">
        <f t="shared" si="43"/>
        <v>40</v>
      </c>
      <c r="HQ5" s="109">
        <f t="shared" si="43"/>
        <v>40</v>
      </c>
      <c r="HR5" s="109">
        <f t="shared" si="43"/>
        <v>40</v>
      </c>
      <c r="HS5" s="110">
        <f t="shared" si="43"/>
        <v>40</v>
      </c>
      <c r="HU5" s="111">
        <f t="shared" si="43"/>
        <v>40</v>
      </c>
      <c r="HV5" s="112">
        <f t="shared" si="43"/>
        <v>40</v>
      </c>
      <c r="HW5" s="112">
        <f t="shared" si="43"/>
        <v>40</v>
      </c>
      <c r="HX5" s="112">
        <f t="shared" si="43"/>
        <v>40</v>
      </c>
      <c r="HY5" s="112">
        <f t="shared" si="43"/>
        <v>40</v>
      </c>
      <c r="HZ5" s="112">
        <f t="shared" si="43"/>
        <v>40</v>
      </c>
      <c r="IA5" s="112">
        <f t="shared" si="43"/>
        <v>40</v>
      </c>
      <c r="IB5" s="112">
        <f t="shared" si="43"/>
        <v>40</v>
      </c>
      <c r="IC5" s="112">
        <f t="shared" si="43"/>
        <v>40</v>
      </c>
      <c r="ID5" s="112">
        <f t="shared" si="43"/>
        <v>40</v>
      </c>
      <c r="IE5" s="112">
        <f t="shared" si="43"/>
        <v>40</v>
      </c>
      <c r="IF5" s="113">
        <f t="shared" si="43"/>
        <v>40</v>
      </c>
      <c r="IH5" s="114">
        <f t="shared" si="43"/>
        <v>40</v>
      </c>
      <c r="II5" s="115">
        <f t="shared" si="43"/>
        <v>40</v>
      </c>
      <c r="IJ5" s="115">
        <f t="shared" si="43"/>
        <v>40</v>
      </c>
      <c r="IK5" s="115">
        <f t="shared" si="43"/>
        <v>40</v>
      </c>
      <c r="IL5" s="115">
        <f t="shared" si="43"/>
        <v>40</v>
      </c>
      <c r="IM5" s="115">
        <f t="shared" si="43"/>
        <v>40</v>
      </c>
      <c r="IN5" s="115">
        <f t="shared" si="43"/>
        <v>40</v>
      </c>
      <c r="IO5" s="115">
        <f t="shared" si="43"/>
        <v>40</v>
      </c>
      <c r="IP5" s="115">
        <f t="shared" si="43"/>
        <v>40</v>
      </c>
      <c r="IQ5" s="115">
        <f t="shared" si="43"/>
        <v>40</v>
      </c>
      <c r="IR5" s="115">
        <f t="shared" si="43"/>
        <v>40</v>
      </c>
      <c r="IS5" s="116">
        <f t="shared" si="43"/>
        <v>40</v>
      </c>
      <c r="IU5" s="117">
        <f t="shared" si="43"/>
        <v>40</v>
      </c>
      <c r="IV5" s="118">
        <f t="shared" si="43"/>
        <v>40</v>
      </c>
      <c r="IW5" s="118">
        <f t="shared" si="43"/>
        <v>40</v>
      </c>
      <c r="IX5" s="118">
        <f t="shared" si="43"/>
        <v>40</v>
      </c>
      <c r="IY5" s="118">
        <f t="shared" si="43"/>
        <v>40</v>
      </c>
      <c r="IZ5" s="118">
        <f t="shared" si="43"/>
        <v>40</v>
      </c>
      <c r="JA5" s="118">
        <f t="shared" si="43"/>
        <v>40</v>
      </c>
      <c r="JB5" s="118">
        <f t="shared" si="43"/>
        <v>40</v>
      </c>
      <c r="JC5" s="118">
        <f t="shared" si="43"/>
        <v>40</v>
      </c>
      <c r="JD5" s="118">
        <f t="shared" si="43"/>
        <v>40</v>
      </c>
      <c r="JE5" s="118">
        <f t="shared" si="43"/>
        <v>40</v>
      </c>
      <c r="JF5" s="119">
        <f t="shared" si="43"/>
        <v>40</v>
      </c>
      <c r="JH5" s="120">
        <f t="shared" ref="JH5:KS5" si="44">IU5</f>
        <v>40</v>
      </c>
      <c r="JI5" s="121">
        <f t="shared" si="44"/>
        <v>40</v>
      </c>
      <c r="JJ5" s="121">
        <f t="shared" si="44"/>
        <v>40</v>
      </c>
      <c r="JK5" s="121">
        <f t="shared" si="44"/>
        <v>40</v>
      </c>
      <c r="JL5" s="121">
        <f t="shared" si="44"/>
        <v>40</v>
      </c>
      <c r="JM5" s="121">
        <f t="shared" si="44"/>
        <v>40</v>
      </c>
      <c r="JN5" s="121">
        <f t="shared" si="44"/>
        <v>40</v>
      </c>
      <c r="JO5" s="121">
        <f t="shared" si="44"/>
        <v>40</v>
      </c>
      <c r="JP5" s="121">
        <f t="shared" si="44"/>
        <v>40</v>
      </c>
      <c r="JQ5" s="121">
        <f t="shared" si="44"/>
        <v>40</v>
      </c>
      <c r="JR5" s="121">
        <f t="shared" si="44"/>
        <v>40</v>
      </c>
      <c r="JS5" s="122">
        <f t="shared" si="44"/>
        <v>40</v>
      </c>
      <c r="JU5" s="123">
        <f t="shared" si="44"/>
        <v>40</v>
      </c>
      <c r="JV5" s="124">
        <f t="shared" si="44"/>
        <v>40</v>
      </c>
      <c r="JW5" s="124">
        <f t="shared" si="44"/>
        <v>40</v>
      </c>
      <c r="JX5" s="124">
        <f t="shared" si="44"/>
        <v>40</v>
      </c>
      <c r="JY5" s="124">
        <f t="shared" si="44"/>
        <v>40</v>
      </c>
      <c r="JZ5" s="124">
        <f t="shared" si="44"/>
        <v>40</v>
      </c>
      <c r="KA5" s="124">
        <f t="shared" si="44"/>
        <v>40</v>
      </c>
      <c r="KB5" s="124">
        <f t="shared" si="44"/>
        <v>40</v>
      </c>
      <c r="KC5" s="124">
        <f t="shared" si="44"/>
        <v>40</v>
      </c>
      <c r="KD5" s="124">
        <f t="shared" si="44"/>
        <v>40</v>
      </c>
      <c r="KE5" s="124">
        <f t="shared" si="44"/>
        <v>40</v>
      </c>
      <c r="KF5" s="125">
        <f t="shared" si="44"/>
        <v>40</v>
      </c>
      <c r="KH5" s="126">
        <f t="shared" si="44"/>
        <v>40</v>
      </c>
      <c r="KI5" s="127">
        <f t="shared" si="44"/>
        <v>40</v>
      </c>
      <c r="KJ5" s="127">
        <f t="shared" si="44"/>
        <v>40</v>
      </c>
      <c r="KK5" s="127">
        <f t="shared" si="44"/>
        <v>40</v>
      </c>
      <c r="KL5" s="127">
        <f t="shared" si="44"/>
        <v>40</v>
      </c>
      <c r="KM5" s="127">
        <f t="shared" si="44"/>
        <v>40</v>
      </c>
      <c r="KN5" s="127">
        <f t="shared" si="44"/>
        <v>40</v>
      </c>
      <c r="KO5" s="127">
        <f t="shared" si="44"/>
        <v>40</v>
      </c>
      <c r="KP5" s="127">
        <f t="shared" si="44"/>
        <v>40</v>
      </c>
      <c r="KQ5" s="127">
        <f t="shared" si="44"/>
        <v>40</v>
      </c>
      <c r="KR5" s="127">
        <f t="shared" si="44"/>
        <v>40</v>
      </c>
      <c r="KS5" s="128">
        <f t="shared" si="44"/>
        <v>40</v>
      </c>
    </row>
    <row r="6" spans="1:305" ht="12.75" customHeight="1" x14ac:dyDescent="0.5">
      <c r="A6" s="27"/>
      <c r="B6" s="28" t="s">
        <v>52</v>
      </c>
      <c r="C6" s="34">
        <v>20</v>
      </c>
      <c r="D6" s="28">
        <v>20</v>
      </c>
      <c r="E6" s="28">
        <v>20</v>
      </c>
      <c r="F6" s="28">
        <v>20</v>
      </c>
      <c r="G6" s="28">
        <v>20</v>
      </c>
      <c r="H6" s="28">
        <v>20</v>
      </c>
      <c r="I6" s="28">
        <v>20</v>
      </c>
      <c r="J6" s="28">
        <v>20</v>
      </c>
      <c r="K6" s="28">
        <v>20</v>
      </c>
      <c r="L6" s="28">
        <v>20</v>
      </c>
      <c r="M6" s="28">
        <v>20</v>
      </c>
      <c r="N6" s="35">
        <v>20</v>
      </c>
      <c r="O6" s="36">
        <v>20</v>
      </c>
      <c r="P6" s="36">
        <v>20</v>
      </c>
      <c r="Q6" s="36">
        <v>20</v>
      </c>
      <c r="R6" s="36">
        <v>28</v>
      </c>
      <c r="S6" s="36">
        <v>22</v>
      </c>
      <c r="T6" s="36">
        <v>27</v>
      </c>
      <c r="U6" s="36">
        <v>14</v>
      </c>
      <c r="V6" s="36">
        <v>15</v>
      </c>
      <c r="W6" s="36">
        <v>25</v>
      </c>
      <c r="X6" s="36">
        <v>18</v>
      </c>
      <c r="Y6" s="36">
        <v>53</v>
      </c>
      <c r="Z6" s="89">
        <v>18</v>
      </c>
      <c r="AA6" s="11" t="s">
        <v>28</v>
      </c>
      <c r="AB6" s="28">
        <f>AVERAGE(AV6:BG6)</f>
        <v>22.25</v>
      </c>
      <c r="AC6" s="28" t="e">
        <f>AVERAGE(BI6:BT6)</f>
        <v>#DIV/0!</v>
      </c>
      <c r="AD6" s="28" t="e">
        <f>AVERAGE(BV6:CG6)</f>
        <v>#DIV/0!</v>
      </c>
      <c r="AE6" s="91" t="e">
        <f>AVERAGE(CL6:CW6)</f>
        <v>#DIV/0!</v>
      </c>
      <c r="AF6" s="91" t="e">
        <f>AVERAGE(CX6:DI6)</f>
        <v>#DIV/0!</v>
      </c>
      <c r="AG6" s="91" t="e">
        <f>AVERAGE(DW6:EH6)</f>
        <v>#DIV/0!</v>
      </c>
      <c r="AH6" s="91" t="e">
        <f>AVERAGE(EJ6:ES6)</f>
        <v>#DIV/0!</v>
      </c>
      <c r="AI6" s="91" t="e">
        <f>AVERAGE(EU6:FF6)</f>
        <v>#DIV/0!</v>
      </c>
      <c r="AJ6" s="91" t="e">
        <f>AVERAGE(FH6:FS6)</f>
        <v>#DIV/0!</v>
      </c>
      <c r="AK6" s="91" t="e">
        <f>AVERAGE(FU6:GF6)</f>
        <v>#DIV/0!</v>
      </c>
      <c r="AL6" s="91" t="e">
        <f>AVERAGE(GH6:GS6)</f>
        <v>#DIV/0!</v>
      </c>
      <c r="AM6" s="91">
        <f>AVERAGE(GU6:HF6)</f>
        <v>20</v>
      </c>
      <c r="AN6" s="91">
        <f>AVERAGE(HH6:HS6)</f>
        <v>20</v>
      </c>
      <c r="AO6" s="91">
        <f>AVERAGE(HU6:IF6)</f>
        <v>20</v>
      </c>
      <c r="AP6" s="91">
        <f>AVERAGE(IH6:IS6)</f>
        <v>20</v>
      </c>
      <c r="AQ6" s="91">
        <f>AVERAGE(IU6:JF6)</f>
        <v>20</v>
      </c>
      <c r="AR6" s="91">
        <f>AVERAGE(JH6:JS6)</f>
        <v>20</v>
      </c>
      <c r="AS6" s="91">
        <f>AVERAGE(JU6:KF6)</f>
        <v>20</v>
      </c>
      <c r="AT6" s="92">
        <f>AVERAGE(KH6:KS6)</f>
        <v>20</v>
      </c>
      <c r="AU6" s="11" t="s">
        <v>28</v>
      </c>
      <c r="AV6" s="34">
        <v>17</v>
      </c>
      <c r="AW6" s="28">
        <v>18</v>
      </c>
      <c r="AX6" s="28">
        <v>17</v>
      </c>
      <c r="AY6" s="28">
        <v>23</v>
      </c>
      <c r="AZ6" s="28">
        <v>28</v>
      </c>
      <c r="BA6" s="28">
        <v>35</v>
      </c>
      <c r="BB6" s="28">
        <v>20</v>
      </c>
      <c r="BC6" s="28">
        <v>20</v>
      </c>
      <c r="BD6" s="28"/>
      <c r="BE6" s="28"/>
      <c r="BF6" s="28"/>
      <c r="BG6" s="35"/>
      <c r="BH6" s="11"/>
      <c r="BI6" s="93"/>
      <c r="BJ6" s="36"/>
      <c r="BK6" s="36"/>
      <c r="BL6" s="36"/>
      <c r="BM6" s="36"/>
      <c r="BN6" s="36"/>
      <c r="BO6" s="36"/>
      <c r="BP6" s="36"/>
      <c r="BQ6" s="36"/>
      <c r="BR6" s="36"/>
      <c r="BS6" s="36"/>
      <c r="BT6" s="89"/>
      <c r="BV6" s="94"/>
      <c r="BW6" s="95"/>
      <c r="BX6" s="95"/>
      <c r="BY6" s="95"/>
      <c r="BZ6" s="95"/>
      <c r="CA6" s="95"/>
      <c r="CB6" s="95"/>
      <c r="CC6" s="95"/>
      <c r="CD6" s="95"/>
      <c r="CE6" s="95"/>
      <c r="CF6" s="95"/>
      <c r="CG6" s="96"/>
      <c r="CH6" s="96"/>
      <c r="CI6" s="9"/>
      <c r="CJ6" s="11"/>
      <c r="CK6" s="527"/>
      <c r="CL6" s="1"/>
      <c r="CM6" s="1"/>
      <c r="CN6" s="1"/>
      <c r="CO6" s="346"/>
      <c r="CP6" s="1"/>
      <c r="CQ6" s="3"/>
      <c r="CR6" s="346"/>
      <c r="CS6" s="1"/>
      <c r="CT6" s="3"/>
      <c r="CU6" s="346"/>
      <c r="CV6" s="1"/>
      <c r="CW6" s="9"/>
      <c r="CX6" s="8"/>
      <c r="CY6" s="1"/>
      <c r="CZ6" s="3"/>
      <c r="DA6" s="346"/>
      <c r="DB6" s="1"/>
      <c r="DC6" s="3"/>
      <c r="DD6" s="346"/>
      <c r="DE6" s="1"/>
      <c r="DF6" s="3"/>
      <c r="DG6" s="1"/>
      <c r="DH6" s="1"/>
      <c r="DI6" s="9"/>
      <c r="DJ6" s="8"/>
      <c r="DK6" s="1"/>
      <c r="DL6" s="9"/>
      <c r="DM6" s="346"/>
      <c r="DN6" s="1"/>
      <c r="DO6" s="3"/>
      <c r="DP6" s="346"/>
      <c r="DQ6" s="1"/>
      <c r="DR6" s="3"/>
      <c r="DS6" s="1"/>
      <c r="DT6" s="1"/>
      <c r="DU6" s="9"/>
      <c r="DV6" s="1"/>
      <c r="DW6" s="1"/>
      <c r="DX6" s="3"/>
      <c r="DY6" s="346"/>
      <c r="DZ6" s="1"/>
      <c r="EA6" s="3"/>
      <c r="EB6" s="346"/>
      <c r="EC6" s="1"/>
      <c r="ED6" s="3"/>
      <c r="EE6" s="1"/>
      <c r="EF6" s="1"/>
      <c r="EG6" s="9"/>
      <c r="EH6" s="8"/>
      <c r="EI6" s="1"/>
      <c r="EJ6" s="3"/>
      <c r="EK6" s="346"/>
      <c r="EL6" s="1"/>
      <c r="EM6" s="3"/>
      <c r="EN6" s="346"/>
      <c r="EO6" s="1"/>
      <c r="EP6" s="3"/>
      <c r="EQ6" s="1"/>
      <c r="ER6" s="1"/>
      <c r="ES6" s="9"/>
      <c r="EU6" s="8"/>
      <c r="EV6" s="1"/>
      <c r="EW6" s="3"/>
      <c r="EX6" s="346"/>
      <c r="EY6" s="1"/>
      <c r="EZ6" s="3"/>
      <c r="FA6" s="346"/>
      <c r="FB6" s="1"/>
      <c r="FC6" s="3"/>
      <c r="FD6" s="1"/>
      <c r="FE6" s="1"/>
      <c r="FF6" s="9"/>
      <c r="FH6" s="8"/>
      <c r="FI6" s="1"/>
      <c r="FJ6" s="3"/>
      <c r="FK6" s="346"/>
      <c r="FL6" s="1"/>
      <c r="FM6" s="3"/>
      <c r="FN6" s="346"/>
      <c r="FO6" s="1"/>
      <c r="FP6" s="3"/>
      <c r="FQ6" s="1"/>
      <c r="FR6" s="1"/>
      <c r="FS6" s="9"/>
      <c r="FU6" s="8"/>
      <c r="FV6" s="1"/>
      <c r="FW6" s="1"/>
      <c r="FX6" s="1"/>
      <c r="FY6" s="1"/>
      <c r="FZ6" s="1"/>
      <c r="GA6" s="1"/>
      <c r="GB6" s="1"/>
      <c r="GC6" s="1"/>
      <c r="GD6" s="1"/>
      <c r="GE6" s="1"/>
      <c r="GF6" s="9"/>
      <c r="GH6" s="338"/>
      <c r="GS6" s="292"/>
      <c r="GU6" s="105">
        <v>20</v>
      </c>
      <c r="GV6" s="106">
        <v>20</v>
      </c>
      <c r="GW6" s="106">
        <v>20</v>
      </c>
      <c r="GX6" s="106">
        <v>20</v>
      </c>
      <c r="GY6" s="106">
        <v>20</v>
      </c>
      <c r="GZ6" s="106">
        <v>20</v>
      </c>
      <c r="HA6" s="106">
        <v>20</v>
      </c>
      <c r="HB6" s="106">
        <v>20</v>
      </c>
      <c r="HC6" s="106">
        <v>20</v>
      </c>
      <c r="HD6" s="106">
        <v>20</v>
      </c>
      <c r="HE6" s="106">
        <v>20</v>
      </c>
      <c r="HF6" s="107">
        <v>20</v>
      </c>
      <c r="HH6" s="108">
        <v>20</v>
      </c>
      <c r="HI6" s="109">
        <v>20</v>
      </c>
      <c r="HJ6" s="109">
        <v>20</v>
      </c>
      <c r="HK6" s="109">
        <v>20</v>
      </c>
      <c r="HL6" s="109">
        <v>20</v>
      </c>
      <c r="HM6" s="109">
        <v>20</v>
      </c>
      <c r="HN6" s="109">
        <v>20</v>
      </c>
      <c r="HO6" s="109">
        <v>20</v>
      </c>
      <c r="HP6" s="109">
        <v>20</v>
      </c>
      <c r="HQ6" s="109">
        <v>20</v>
      </c>
      <c r="HR6" s="109">
        <v>20</v>
      </c>
      <c r="HS6" s="110">
        <v>20</v>
      </c>
      <c r="HU6" s="111">
        <v>20</v>
      </c>
      <c r="HV6" s="112">
        <v>20</v>
      </c>
      <c r="HW6" s="112">
        <v>20</v>
      </c>
      <c r="HX6" s="112">
        <v>20</v>
      </c>
      <c r="HY6" s="112">
        <v>20</v>
      </c>
      <c r="HZ6" s="112">
        <v>20</v>
      </c>
      <c r="IA6" s="112">
        <v>20</v>
      </c>
      <c r="IB6" s="112">
        <v>20</v>
      </c>
      <c r="IC6" s="112">
        <v>20</v>
      </c>
      <c r="ID6" s="112">
        <v>20</v>
      </c>
      <c r="IE6" s="112">
        <v>20</v>
      </c>
      <c r="IF6" s="113">
        <v>20</v>
      </c>
      <c r="IH6" s="114">
        <v>20</v>
      </c>
      <c r="II6" s="115">
        <v>20</v>
      </c>
      <c r="IJ6" s="115">
        <v>20</v>
      </c>
      <c r="IK6" s="115">
        <v>20</v>
      </c>
      <c r="IL6" s="115">
        <v>20</v>
      </c>
      <c r="IM6" s="115">
        <v>20</v>
      </c>
      <c r="IN6" s="115">
        <v>20</v>
      </c>
      <c r="IO6" s="115">
        <v>20</v>
      </c>
      <c r="IP6" s="115">
        <v>20</v>
      </c>
      <c r="IQ6" s="115">
        <v>20</v>
      </c>
      <c r="IR6" s="115">
        <v>20</v>
      </c>
      <c r="IS6" s="116">
        <v>20</v>
      </c>
      <c r="IU6" s="117">
        <v>20</v>
      </c>
      <c r="IV6" s="118">
        <v>20</v>
      </c>
      <c r="IW6" s="118">
        <v>20</v>
      </c>
      <c r="IX6" s="118">
        <v>20</v>
      </c>
      <c r="IY6" s="118">
        <v>20</v>
      </c>
      <c r="IZ6" s="118">
        <v>20</v>
      </c>
      <c r="JA6" s="118">
        <v>20</v>
      </c>
      <c r="JB6" s="118">
        <v>20</v>
      </c>
      <c r="JC6" s="118">
        <v>20</v>
      </c>
      <c r="JD6" s="118">
        <v>20</v>
      </c>
      <c r="JE6" s="118">
        <v>20</v>
      </c>
      <c r="JF6" s="119">
        <v>20</v>
      </c>
      <c r="JH6" s="120">
        <v>20</v>
      </c>
      <c r="JI6" s="121">
        <v>20</v>
      </c>
      <c r="JJ6" s="121">
        <v>20</v>
      </c>
      <c r="JK6" s="121">
        <v>20</v>
      </c>
      <c r="JL6" s="121">
        <v>20</v>
      </c>
      <c r="JM6" s="121">
        <v>20</v>
      </c>
      <c r="JN6" s="121">
        <v>20</v>
      </c>
      <c r="JO6" s="121">
        <v>20</v>
      </c>
      <c r="JP6" s="121">
        <v>20</v>
      </c>
      <c r="JQ6" s="121">
        <v>20</v>
      </c>
      <c r="JR6" s="121">
        <v>20</v>
      </c>
      <c r="JS6" s="122">
        <v>20</v>
      </c>
      <c r="JU6" s="123">
        <v>20</v>
      </c>
      <c r="JV6" s="124">
        <v>20</v>
      </c>
      <c r="JW6" s="124">
        <v>20</v>
      </c>
      <c r="JX6" s="124">
        <v>20</v>
      </c>
      <c r="JY6" s="124">
        <v>20</v>
      </c>
      <c r="JZ6" s="124">
        <v>20</v>
      </c>
      <c r="KA6" s="124">
        <v>20</v>
      </c>
      <c r="KB6" s="124">
        <v>20</v>
      </c>
      <c r="KC6" s="124">
        <v>20</v>
      </c>
      <c r="KD6" s="124">
        <v>20</v>
      </c>
      <c r="KE6" s="124">
        <v>20</v>
      </c>
      <c r="KF6" s="125">
        <v>20</v>
      </c>
      <c r="KH6" s="126">
        <v>20</v>
      </c>
      <c r="KI6" s="127">
        <v>20</v>
      </c>
      <c r="KJ6" s="127">
        <v>20</v>
      </c>
      <c r="KK6" s="127">
        <v>20</v>
      </c>
      <c r="KL6" s="127">
        <v>20</v>
      </c>
      <c r="KM6" s="127">
        <v>20</v>
      </c>
      <c r="KN6" s="127">
        <v>20</v>
      </c>
      <c r="KO6" s="127">
        <v>20</v>
      </c>
      <c r="KP6" s="127">
        <v>20</v>
      </c>
      <c r="KQ6" s="127">
        <v>20</v>
      </c>
      <c r="KR6" s="127">
        <v>20</v>
      </c>
      <c r="KS6" s="128">
        <v>20</v>
      </c>
    </row>
    <row r="7" spans="1:305" ht="12.75" customHeight="1" x14ac:dyDescent="0.5">
      <c r="A7" s="27"/>
      <c r="B7" s="132" t="s">
        <v>29</v>
      </c>
      <c r="C7" s="34"/>
      <c r="D7" s="28"/>
      <c r="E7" s="28"/>
      <c r="F7" s="28"/>
      <c r="G7" s="28"/>
      <c r="H7" s="28"/>
      <c r="I7" s="28"/>
      <c r="J7" s="28"/>
      <c r="K7" s="28"/>
      <c r="L7" s="28"/>
      <c r="M7" s="28"/>
      <c r="N7" s="35"/>
      <c r="O7" s="36"/>
      <c r="P7" s="36"/>
      <c r="Q7" s="36"/>
      <c r="R7" s="36"/>
      <c r="S7" s="36"/>
      <c r="T7" s="36"/>
      <c r="U7" s="36"/>
      <c r="V7" s="36"/>
      <c r="W7" s="36"/>
      <c r="X7" s="36"/>
      <c r="Y7" s="36"/>
      <c r="Z7" s="89"/>
      <c r="AA7" s="17" t="s">
        <v>29</v>
      </c>
      <c r="AB7" s="28"/>
      <c r="AC7" s="28"/>
      <c r="AD7" s="28"/>
      <c r="AE7" s="133"/>
      <c r="AF7" s="133"/>
      <c r="AG7" s="133"/>
      <c r="AH7" s="133"/>
      <c r="AI7" s="133"/>
      <c r="AJ7" s="133"/>
      <c r="AK7" s="133"/>
      <c r="AL7" s="133"/>
      <c r="AM7" s="133"/>
      <c r="AN7" s="133"/>
      <c r="AO7" s="133"/>
      <c r="AP7" s="133"/>
      <c r="AQ7" s="133"/>
      <c r="AR7" s="133"/>
      <c r="AS7" s="133"/>
      <c r="AT7" s="134"/>
      <c r="AU7" s="17" t="s">
        <v>29</v>
      </c>
      <c r="AV7" s="34"/>
      <c r="AW7" s="28"/>
      <c r="AX7" s="28"/>
      <c r="AY7" s="28"/>
      <c r="AZ7" s="28"/>
      <c r="BA7" s="28"/>
      <c r="BB7" s="28"/>
      <c r="BC7" s="28"/>
      <c r="BD7" s="28"/>
      <c r="BE7" s="28"/>
      <c r="BF7" s="28"/>
      <c r="BG7" s="35"/>
      <c r="BH7" s="17"/>
      <c r="BI7" s="93"/>
      <c r="BJ7" s="36"/>
      <c r="BK7" s="36"/>
      <c r="BL7" s="36"/>
      <c r="BM7" s="36"/>
      <c r="BN7" s="36"/>
      <c r="BO7" s="36"/>
      <c r="BP7" s="36"/>
      <c r="BQ7" s="36"/>
      <c r="BR7" s="36"/>
      <c r="BS7" s="36"/>
      <c r="BT7" s="89"/>
      <c r="BV7" s="94"/>
      <c r="BW7" s="95"/>
      <c r="BX7" s="95"/>
      <c r="BY7" s="95"/>
      <c r="BZ7" s="95"/>
      <c r="CA7" s="95"/>
      <c r="CB7" s="95"/>
      <c r="CC7" s="95"/>
      <c r="CD7" s="95"/>
      <c r="CE7" s="95"/>
      <c r="CF7" s="95"/>
      <c r="CG7" s="96"/>
      <c r="CH7" s="96"/>
      <c r="CI7" s="9"/>
      <c r="CJ7" s="469" t="s">
        <v>131</v>
      </c>
      <c r="CK7" s="528"/>
      <c r="CO7" s="347"/>
      <c r="CQ7" s="351"/>
      <c r="CR7" s="347"/>
      <c r="CT7" s="351"/>
      <c r="CU7" s="347"/>
      <c r="CW7" s="9"/>
      <c r="CX7" s="338"/>
      <c r="CZ7" s="351"/>
      <c r="DA7" s="347"/>
      <c r="DC7" s="351"/>
      <c r="DD7" s="347"/>
      <c r="DF7" s="351"/>
      <c r="DI7" s="292"/>
      <c r="DJ7" s="338"/>
      <c r="DL7" s="292"/>
      <c r="DM7" s="347"/>
      <c r="DO7" s="351"/>
      <c r="DP7" s="347"/>
      <c r="DR7" s="351"/>
      <c r="DU7" s="292"/>
      <c r="DX7" s="351"/>
      <c r="DY7" s="347"/>
      <c r="EA7" s="351"/>
      <c r="EB7" s="347"/>
      <c r="ED7" s="351"/>
      <c r="EG7" s="292"/>
      <c r="EH7" s="338"/>
      <c r="EJ7" s="351"/>
      <c r="EK7" s="347"/>
      <c r="EM7" s="351"/>
      <c r="EN7" s="347"/>
      <c r="EP7" s="351"/>
      <c r="ES7" s="292"/>
      <c r="EU7" s="338"/>
      <c r="EW7" s="351"/>
      <c r="EX7" s="347"/>
      <c r="EZ7" s="351"/>
      <c r="FA7" s="347"/>
      <c r="FC7" s="351"/>
      <c r="FF7" s="292"/>
      <c r="FH7" s="338"/>
      <c r="FJ7" s="351"/>
      <c r="FK7" s="347"/>
      <c r="FM7" s="351"/>
      <c r="FN7" s="347"/>
      <c r="FP7" s="351"/>
      <c r="FS7" s="292"/>
      <c r="FU7" s="338"/>
      <c r="GF7" s="292"/>
      <c r="GH7" s="338"/>
      <c r="GS7" s="292"/>
      <c r="GU7" s="105"/>
      <c r="GV7" s="106"/>
      <c r="GW7" s="106"/>
      <c r="GX7" s="106"/>
      <c r="GY7" s="106"/>
      <c r="GZ7" s="106"/>
      <c r="HA7" s="106"/>
      <c r="HB7" s="106"/>
      <c r="HC7" s="106"/>
      <c r="HD7" s="106"/>
      <c r="HE7" s="106"/>
      <c r="HF7" s="107"/>
      <c r="HH7" s="108"/>
      <c r="HI7" s="109"/>
      <c r="HJ7" s="109"/>
      <c r="HK7" s="109"/>
      <c r="HL7" s="109"/>
      <c r="HM7" s="109"/>
      <c r="HN7" s="109"/>
      <c r="HO7" s="109"/>
      <c r="HP7" s="109"/>
      <c r="HQ7" s="109"/>
      <c r="HR7" s="109"/>
      <c r="HS7" s="110"/>
      <c r="HU7" s="111"/>
      <c r="HV7" s="112"/>
      <c r="HW7" s="112"/>
      <c r="HX7" s="112"/>
      <c r="HY7" s="112"/>
      <c r="HZ7" s="112"/>
      <c r="IA7" s="112"/>
      <c r="IB7" s="112"/>
      <c r="IC7" s="112"/>
      <c r="ID7" s="112"/>
      <c r="IE7" s="112"/>
      <c r="IF7" s="113"/>
      <c r="IH7" s="114"/>
      <c r="II7" s="115"/>
      <c r="IJ7" s="115"/>
      <c r="IK7" s="115"/>
      <c r="IL7" s="115"/>
      <c r="IM7" s="115"/>
      <c r="IN7" s="115"/>
      <c r="IO7" s="115"/>
      <c r="IP7" s="115"/>
      <c r="IQ7" s="115"/>
      <c r="IR7" s="115"/>
      <c r="IS7" s="116"/>
      <c r="IU7" s="117"/>
      <c r="IV7" s="118"/>
      <c r="IW7" s="118"/>
      <c r="IX7" s="118"/>
      <c r="IY7" s="118"/>
      <c r="IZ7" s="118"/>
      <c r="JA7" s="118"/>
      <c r="JB7" s="118"/>
      <c r="JC7" s="118"/>
      <c r="JD7" s="118"/>
      <c r="JE7" s="118"/>
      <c r="JF7" s="119"/>
      <c r="JH7" s="120"/>
      <c r="JI7" s="121"/>
      <c r="JJ7" s="121"/>
      <c r="JK7" s="121"/>
      <c r="JL7" s="121"/>
      <c r="JM7" s="121"/>
      <c r="JN7" s="121"/>
      <c r="JO7" s="121"/>
      <c r="JP7" s="121"/>
      <c r="JQ7" s="121"/>
      <c r="JR7" s="121"/>
      <c r="JS7" s="122"/>
      <c r="JU7" s="123"/>
      <c r="JV7" s="124"/>
      <c r="JW7" s="124"/>
      <c r="JX7" s="124"/>
      <c r="JY7" s="124"/>
      <c r="JZ7" s="124"/>
      <c r="KA7" s="124"/>
      <c r="KB7" s="124"/>
      <c r="KC7" s="124"/>
      <c r="KD7" s="124"/>
      <c r="KE7" s="124"/>
      <c r="KF7" s="125"/>
      <c r="KH7" s="126"/>
      <c r="KI7" s="127"/>
      <c r="KJ7" s="127"/>
      <c r="KK7" s="127"/>
      <c r="KL7" s="127"/>
      <c r="KM7" s="127"/>
      <c r="KN7" s="127"/>
      <c r="KO7" s="127"/>
      <c r="KP7" s="127"/>
      <c r="KQ7" s="127"/>
      <c r="KR7" s="127"/>
      <c r="KS7" s="128"/>
    </row>
    <row r="8" spans="1:305" x14ac:dyDescent="0.5">
      <c r="A8" s="27"/>
      <c r="B8" s="28" t="s">
        <v>31</v>
      </c>
      <c r="C8" s="34">
        <f>C155</f>
        <v>0</v>
      </c>
      <c r="D8" s="28">
        <v>1</v>
      </c>
      <c r="E8" s="28">
        <v>1</v>
      </c>
      <c r="F8" s="28">
        <f>F155</f>
        <v>0</v>
      </c>
      <c r="G8" s="28">
        <v>7</v>
      </c>
      <c r="H8" s="28">
        <v>2</v>
      </c>
      <c r="I8" s="28">
        <f>I155</f>
        <v>0</v>
      </c>
      <c r="J8" s="28">
        <f>J155</f>
        <v>0</v>
      </c>
      <c r="K8" s="28">
        <v>5</v>
      </c>
      <c r="L8" s="28">
        <f t="shared" ref="L8:AD8" si="45">L155</f>
        <v>0</v>
      </c>
      <c r="M8" s="28">
        <f t="shared" si="45"/>
        <v>6</v>
      </c>
      <c r="N8" s="35">
        <f t="shared" si="45"/>
        <v>0</v>
      </c>
      <c r="O8" s="36">
        <v>0</v>
      </c>
      <c r="P8" s="36">
        <v>5</v>
      </c>
      <c r="Q8" s="36">
        <f t="shared" si="45"/>
        <v>6</v>
      </c>
      <c r="R8" s="36">
        <v>22</v>
      </c>
      <c r="S8" s="36">
        <v>20</v>
      </c>
      <c r="T8" s="36">
        <f t="shared" si="45"/>
        <v>1</v>
      </c>
      <c r="U8" s="36">
        <v>5</v>
      </c>
      <c r="V8" s="36">
        <v>3</v>
      </c>
      <c r="W8" s="36">
        <f t="shared" si="45"/>
        <v>11</v>
      </c>
      <c r="X8" s="36">
        <f t="shared" si="45"/>
        <v>11</v>
      </c>
      <c r="Y8" s="36">
        <v>7</v>
      </c>
      <c r="Z8" s="89">
        <v>21</v>
      </c>
      <c r="AA8" s="11" t="s">
        <v>30</v>
      </c>
      <c r="AB8" s="28">
        <f>AB155</f>
        <v>66</v>
      </c>
      <c r="AC8" s="28">
        <f t="shared" si="45"/>
        <v>63</v>
      </c>
      <c r="AD8" s="28">
        <f t="shared" si="45"/>
        <v>90</v>
      </c>
      <c r="AE8" s="90">
        <f>SUM(CL8:CW8)</f>
        <v>80</v>
      </c>
      <c r="AF8" s="90">
        <f>SUM(CX8:DI8)</f>
        <v>105</v>
      </c>
      <c r="AG8" s="90">
        <f>SUM(DW8:EH8)</f>
        <v>83</v>
      </c>
      <c r="AH8" s="90">
        <f>SUM(EJ8:ES8)</f>
        <v>30</v>
      </c>
      <c r="AI8" s="90">
        <f>SUM(EU8:FF8)</f>
        <v>61</v>
      </c>
      <c r="AJ8" s="90">
        <f>SUM(FH8:FS8)</f>
        <v>77</v>
      </c>
      <c r="AK8" s="90">
        <f>SUM(FU8:GF8)</f>
        <v>60</v>
      </c>
      <c r="AL8" s="90">
        <f>SUM(GH8:GS8)</f>
        <v>60</v>
      </c>
      <c r="AM8" s="90">
        <f>SUM(GU8:HF8)</f>
        <v>0</v>
      </c>
      <c r="AN8" s="90">
        <f>SUM(HH8:HS8)</f>
        <v>0</v>
      </c>
      <c r="AO8" s="90">
        <f>SUM(HU8:IF8)</f>
        <v>0</v>
      </c>
      <c r="AP8" s="90">
        <f>SUM(IH8:IS8)</f>
        <v>0</v>
      </c>
      <c r="AQ8" s="90">
        <f>SUM(IU8:JF8)</f>
        <v>0</v>
      </c>
      <c r="AR8" s="90">
        <f>SUM(JH8:JS8)</f>
        <v>0</v>
      </c>
      <c r="AS8" s="90">
        <f>SUM(JU8:KF8)</f>
        <v>0</v>
      </c>
      <c r="AT8" s="138">
        <f>SUM(KH8:KS8)</f>
        <v>0</v>
      </c>
      <c r="AU8" s="11" t="s">
        <v>30</v>
      </c>
      <c r="AV8" s="34">
        <v>6</v>
      </c>
      <c r="AW8" s="28">
        <v>8</v>
      </c>
      <c r="AX8" s="28">
        <v>11</v>
      </c>
      <c r="AY8" s="28">
        <v>15</v>
      </c>
      <c r="AZ8" s="28">
        <v>9</v>
      </c>
      <c r="BA8" s="28">
        <v>9</v>
      </c>
      <c r="BB8" s="28">
        <v>1</v>
      </c>
      <c r="BC8" s="28">
        <v>6</v>
      </c>
      <c r="BD8" s="28"/>
      <c r="BE8" s="28"/>
      <c r="BF8" s="28"/>
      <c r="BG8" s="35"/>
      <c r="BH8" s="11"/>
      <c r="BI8" s="93"/>
      <c r="BJ8" s="36"/>
      <c r="BK8" s="36"/>
      <c r="BL8" s="36"/>
      <c r="BM8" s="36"/>
      <c r="BN8" s="36"/>
      <c r="BO8" s="36"/>
      <c r="BP8" s="36"/>
      <c r="BQ8" s="36"/>
      <c r="BR8" s="36"/>
      <c r="BS8" s="36"/>
      <c r="BT8" s="89"/>
      <c r="BV8" s="94"/>
      <c r="BW8" s="95"/>
      <c r="BX8" s="95"/>
      <c r="BY8" s="95"/>
      <c r="BZ8" s="95"/>
      <c r="CA8" s="95"/>
      <c r="CB8" s="95"/>
      <c r="CC8" s="95"/>
      <c r="CD8" s="95"/>
      <c r="CE8" s="95"/>
      <c r="CF8" s="95"/>
      <c r="CG8" s="96"/>
      <c r="CH8" s="96"/>
      <c r="CI8" s="9"/>
      <c r="CJ8" s="535" t="s">
        <v>125</v>
      </c>
      <c r="CK8" s="529"/>
      <c r="CL8" s="342">
        <v>5</v>
      </c>
      <c r="CM8" s="342">
        <v>2</v>
      </c>
      <c r="CN8" s="342"/>
      <c r="CO8" s="354"/>
      <c r="CP8" s="342">
        <v>7</v>
      </c>
      <c r="CQ8" s="355">
        <v>3</v>
      </c>
      <c r="CR8" s="346">
        <v>28</v>
      </c>
      <c r="CS8" s="1">
        <v>13</v>
      </c>
      <c r="CT8" s="3">
        <v>5</v>
      </c>
      <c r="CU8" s="346">
        <v>4</v>
      </c>
      <c r="CV8" s="1">
        <v>6</v>
      </c>
      <c r="CW8" s="9">
        <v>7</v>
      </c>
      <c r="CX8" s="8">
        <v>0</v>
      </c>
      <c r="CY8" s="1">
        <v>2</v>
      </c>
      <c r="CZ8" s="3">
        <v>26</v>
      </c>
      <c r="DA8" s="346">
        <v>15</v>
      </c>
      <c r="DB8" s="1">
        <v>7</v>
      </c>
      <c r="DC8" s="3">
        <v>3</v>
      </c>
      <c r="DD8" s="346">
        <v>14</v>
      </c>
      <c r="DE8" s="1">
        <v>12</v>
      </c>
      <c r="DF8" s="3">
        <v>2</v>
      </c>
      <c r="DG8" s="1">
        <v>4</v>
      </c>
      <c r="DH8" s="1">
        <v>8</v>
      </c>
      <c r="DI8" s="9">
        <v>12</v>
      </c>
      <c r="DJ8" s="8">
        <v>6</v>
      </c>
      <c r="DK8" s="1">
        <v>2</v>
      </c>
      <c r="DL8" s="9">
        <v>5</v>
      </c>
      <c r="DM8" s="346">
        <v>1</v>
      </c>
      <c r="DN8" s="1"/>
      <c r="DO8" s="3">
        <v>9</v>
      </c>
      <c r="DP8" s="346">
        <v>7</v>
      </c>
      <c r="DQ8" s="1">
        <v>4</v>
      </c>
      <c r="DR8" s="3">
        <v>18</v>
      </c>
      <c r="DS8" s="1">
        <v>2</v>
      </c>
      <c r="DT8" s="1">
        <v>7</v>
      </c>
      <c r="DU8" s="9">
        <v>2</v>
      </c>
      <c r="DV8" s="1">
        <v>1</v>
      </c>
      <c r="DW8" s="1">
        <v>12</v>
      </c>
      <c r="DX8" s="3"/>
      <c r="DY8" s="346">
        <v>1</v>
      </c>
      <c r="DZ8" s="1">
        <v>7</v>
      </c>
      <c r="EA8" s="3">
        <v>24</v>
      </c>
      <c r="EB8" s="346">
        <v>14</v>
      </c>
      <c r="EC8" s="1">
        <v>2</v>
      </c>
      <c r="ED8" s="3">
        <v>5</v>
      </c>
      <c r="EE8" s="1">
        <v>3</v>
      </c>
      <c r="EF8" s="1">
        <v>0</v>
      </c>
      <c r="EG8" s="9">
        <v>14</v>
      </c>
      <c r="EH8" s="8">
        <v>1</v>
      </c>
      <c r="EI8" s="1">
        <v>1</v>
      </c>
      <c r="EJ8" s="3">
        <v>1</v>
      </c>
      <c r="EK8" s="346">
        <v>7</v>
      </c>
      <c r="EL8" s="1">
        <v>11</v>
      </c>
      <c r="EM8" s="3">
        <v>2</v>
      </c>
      <c r="EN8" s="346">
        <v>0</v>
      </c>
      <c r="EO8" s="1">
        <v>1</v>
      </c>
      <c r="EP8" s="3">
        <v>2</v>
      </c>
      <c r="EQ8" s="1">
        <v>1</v>
      </c>
      <c r="ER8" s="1">
        <v>3</v>
      </c>
      <c r="ES8" s="9">
        <v>2</v>
      </c>
      <c r="EU8" s="8">
        <v>17</v>
      </c>
      <c r="EV8" s="1">
        <v>1</v>
      </c>
      <c r="EW8" s="3"/>
      <c r="EX8" s="346">
        <v>3</v>
      </c>
      <c r="EY8" s="1">
        <v>5</v>
      </c>
      <c r="EZ8" s="3">
        <v>6</v>
      </c>
      <c r="FA8" s="346">
        <v>4</v>
      </c>
      <c r="FB8" s="569">
        <v>2</v>
      </c>
      <c r="FC8" s="657">
        <v>3</v>
      </c>
      <c r="FD8" s="569">
        <v>6</v>
      </c>
      <c r="FE8" s="569">
        <v>7</v>
      </c>
      <c r="FF8" s="97">
        <v>7</v>
      </c>
      <c r="FH8" s="98">
        <v>12</v>
      </c>
      <c r="FI8" s="572">
        <v>12</v>
      </c>
      <c r="FJ8" s="669">
        <v>13</v>
      </c>
      <c r="FK8" s="677">
        <v>6</v>
      </c>
      <c r="FL8" s="572">
        <v>6</v>
      </c>
      <c r="FM8" s="669">
        <v>6</v>
      </c>
      <c r="FN8" s="677">
        <v>2</v>
      </c>
      <c r="FO8" s="572">
        <v>2</v>
      </c>
      <c r="FP8" s="669">
        <v>2</v>
      </c>
      <c r="FQ8" s="572">
        <v>5</v>
      </c>
      <c r="FR8" s="572">
        <v>5</v>
      </c>
      <c r="FS8" s="99">
        <v>6</v>
      </c>
      <c r="FU8" s="129">
        <v>5</v>
      </c>
      <c r="FV8" s="130">
        <v>5</v>
      </c>
      <c r="FW8" s="130">
        <v>5</v>
      </c>
      <c r="FX8" s="130">
        <v>5</v>
      </c>
      <c r="FY8" s="130">
        <v>5</v>
      </c>
      <c r="FZ8" s="130">
        <v>5</v>
      </c>
      <c r="GA8" s="130">
        <v>5</v>
      </c>
      <c r="GB8" s="130">
        <v>5</v>
      </c>
      <c r="GC8" s="130">
        <v>5</v>
      </c>
      <c r="GD8" s="130">
        <v>5</v>
      </c>
      <c r="GE8" s="130">
        <v>5</v>
      </c>
      <c r="GF8" s="131">
        <v>5</v>
      </c>
      <c r="GH8" s="139">
        <v>5</v>
      </c>
      <c r="GI8" s="140">
        <v>5</v>
      </c>
      <c r="GJ8" s="140">
        <v>5</v>
      </c>
      <c r="GK8" s="140">
        <v>5</v>
      </c>
      <c r="GL8" s="140">
        <v>5</v>
      </c>
      <c r="GM8" s="140">
        <v>5</v>
      </c>
      <c r="GN8" s="140">
        <v>5</v>
      </c>
      <c r="GO8" s="140">
        <v>5</v>
      </c>
      <c r="GP8" s="140">
        <v>5</v>
      </c>
      <c r="GQ8" s="140">
        <v>5</v>
      </c>
      <c r="GR8" s="140">
        <v>5</v>
      </c>
      <c r="GS8" s="141">
        <v>5</v>
      </c>
      <c r="GU8" s="12"/>
      <c r="GV8" s="5"/>
      <c r="GW8" s="5"/>
      <c r="GX8" s="5"/>
      <c r="GY8" s="5"/>
      <c r="GZ8" s="5"/>
      <c r="HA8" s="5"/>
      <c r="HB8" s="5"/>
      <c r="HC8" s="5"/>
      <c r="HD8" s="5"/>
      <c r="HE8" s="5"/>
      <c r="HF8" s="10"/>
      <c r="HH8" s="142"/>
      <c r="HI8" s="143"/>
      <c r="HJ8" s="143"/>
      <c r="HK8" s="143"/>
      <c r="HL8" s="143"/>
      <c r="HM8" s="143"/>
      <c r="HN8" s="143"/>
      <c r="HO8" s="143"/>
      <c r="HP8" s="143"/>
      <c r="HQ8" s="143"/>
      <c r="HR8" s="143"/>
      <c r="HS8" s="144"/>
      <c r="HU8" s="145"/>
      <c r="HV8" s="146"/>
      <c r="HW8" s="146"/>
      <c r="HX8" s="146"/>
      <c r="HY8" s="146"/>
      <c r="HZ8" s="146"/>
      <c r="IA8" s="146"/>
      <c r="IB8" s="146"/>
      <c r="IC8" s="146"/>
      <c r="ID8" s="146"/>
      <c r="IE8" s="146"/>
      <c r="IF8" s="147"/>
      <c r="IH8" s="148"/>
      <c r="II8" s="149"/>
      <c r="IJ8" s="149"/>
      <c r="IK8" s="149"/>
      <c r="IL8" s="149"/>
      <c r="IM8" s="149"/>
      <c r="IN8" s="149"/>
      <c r="IO8" s="149"/>
      <c r="IP8" s="149"/>
      <c r="IQ8" s="149"/>
      <c r="IR8" s="149"/>
      <c r="IS8" s="150"/>
      <c r="IU8" s="151"/>
      <c r="IV8" s="152"/>
      <c r="IW8" s="152"/>
      <c r="IX8" s="152"/>
      <c r="IY8" s="152"/>
      <c r="IZ8" s="152"/>
      <c r="JA8" s="152"/>
      <c r="JB8" s="152"/>
      <c r="JC8" s="152"/>
      <c r="JD8" s="152"/>
      <c r="JE8" s="152"/>
      <c r="JF8" s="153"/>
      <c r="JH8" s="154"/>
      <c r="JI8" s="155"/>
      <c r="JJ8" s="155"/>
      <c r="JK8" s="155"/>
      <c r="JL8" s="155"/>
      <c r="JM8" s="155"/>
      <c r="JN8" s="155"/>
      <c r="JO8" s="155"/>
      <c r="JP8" s="155"/>
      <c r="JQ8" s="155"/>
      <c r="JR8" s="155"/>
      <c r="JS8" s="156"/>
      <c r="JU8" s="157"/>
      <c r="JV8" s="158"/>
      <c r="JW8" s="158"/>
      <c r="JX8" s="158"/>
      <c r="JY8" s="158"/>
      <c r="JZ8" s="158"/>
      <c r="KA8" s="158"/>
      <c r="KB8" s="158"/>
      <c r="KC8" s="158"/>
      <c r="KD8" s="158"/>
      <c r="KE8" s="158"/>
      <c r="KF8" s="159"/>
      <c r="KH8" s="160"/>
      <c r="KI8" s="161"/>
      <c r="KJ8" s="161"/>
      <c r="KK8" s="161"/>
      <c r="KL8" s="161"/>
      <c r="KM8" s="161"/>
      <c r="KN8" s="161"/>
      <c r="KO8" s="161"/>
      <c r="KP8" s="161"/>
      <c r="KQ8" s="161"/>
      <c r="KR8" s="161"/>
      <c r="KS8" s="162"/>
    </row>
    <row r="9" spans="1:305" x14ac:dyDescent="0.5">
      <c r="A9" s="27"/>
      <c r="B9" s="28" t="s">
        <v>53</v>
      </c>
      <c r="C9" s="34">
        <v>15</v>
      </c>
      <c r="D9" s="28">
        <v>11</v>
      </c>
      <c r="E9" s="28">
        <v>10</v>
      </c>
      <c r="F9" s="28">
        <v>14</v>
      </c>
      <c r="G9" s="28">
        <v>12</v>
      </c>
      <c r="H9" s="28">
        <v>7</v>
      </c>
      <c r="I9" s="28">
        <v>20</v>
      </c>
      <c r="J9" s="28">
        <v>28</v>
      </c>
      <c r="K9" s="28">
        <v>9</v>
      </c>
      <c r="L9" s="28">
        <v>14</v>
      </c>
      <c r="M9" s="28">
        <v>19</v>
      </c>
      <c r="N9" s="35">
        <f t="shared" ref="N9:AD9" si="46">-N58</f>
        <v>10</v>
      </c>
      <c r="O9" s="36">
        <f t="shared" si="46"/>
        <v>12</v>
      </c>
      <c r="P9" s="36">
        <v>10</v>
      </c>
      <c r="Q9" s="36">
        <f t="shared" si="46"/>
        <v>12</v>
      </c>
      <c r="R9" s="36">
        <v>4</v>
      </c>
      <c r="S9" s="36">
        <v>8</v>
      </c>
      <c r="T9" s="36">
        <f t="shared" si="46"/>
        <v>11</v>
      </c>
      <c r="U9" s="36">
        <f t="shared" si="46"/>
        <v>13</v>
      </c>
      <c r="V9" s="36">
        <f t="shared" si="46"/>
        <v>10</v>
      </c>
      <c r="W9" s="36">
        <v>9</v>
      </c>
      <c r="X9" s="36">
        <v>11</v>
      </c>
      <c r="Y9" s="36">
        <f t="shared" si="46"/>
        <v>12</v>
      </c>
      <c r="Z9" s="89">
        <v>14</v>
      </c>
      <c r="AA9" s="11" t="s">
        <v>32</v>
      </c>
      <c r="AB9" s="28">
        <f t="shared" si="46"/>
        <v>146</v>
      </c>
      <c r="AC9" s="28">
        <f t="shared" si="46"/>
        <v>146</v>
      </c>
      <c r="AD9" s="28">
        <f t="shared" si="46"/>
        <v>146</v>
      </c>
      <c r="AE9" s="90">
        <f>SUM(CL9:CW9)</f>
        <v>111</v>
      </c>
      <c r="AF9" s="90">
        <f>SUM(CX9:DI9)</f>
        <v>118</v>
      </c>
      <c r="AG9" s="90">
        <f>SUM(DW9:EH9)</f>
        <v>174</v>
      </c>
      <c r="AH9" s="90">
        <f>SUM(EJ9:ES9)</f>
        <v>150</v>
      </c>
      <c r="AI9" s="90">
        <f>SUM(EU9:FF9)</f>
        <v>145</v>
      </c>
      <c r="AJ9" s="90">
        <f>SUM(FH9:FS9)</f>
        <v>180</v>
      </c>
      <c r="AK9" s="90">
        <f>SUM(FU9:GF9)</f>
        <v>180</v>
      </c>
      <c r="AL9" s="90">
        <f>SUM(GH9:GS9)</f>
        <v>180</v>
      </c>
      <c r="AM9" s="90">
        <f>SUM(GU9:HF9)</f>
        <v>0</v>
      </c>
      <c r="AN9" s="90">
        <f>SUM(HH9:HS9)</f>
        <v>0</v>
      </c>
      <c r="AO9" s="90">
        <f>SUM(HU9:IF9)</f>
        <v>0</v>
      </c>
      <c r="AP9" s="90">
        <f>SUM(IH9:IS9)</f>
        <v>0</v>
      </c>
      <c r="AQ9" s="90">
        <f>SUM(IU9:JF9)</f>
        <v>0</v>
      </c>
      <c r="AR9" s="90">
        <f>SUM(JH9:JS9)</f>
        <v>0</v>
      </c>
      <c r="AS9" s="90">
        <f>SUM(JU9:KF9)</f>
        <v>0</v>
      </c>
      <c r="AT9" s="138">
        <f>SUM(KH9:KS9)</f>
        <v>0</v>
      </c>
      <c r="AU9" s="11" t="s">
        <v>32</v>
      </c>
      <c r="AV9" s="34">
        <v>11</v>
      </c>
      <c r="AW9" s="28">
        <v>8</v>
      </c>
      <c r="AX9" s="28">
        <v>11</v>
      </c>
      <c r="AY9" s="28">
        <v>15</v>
      </c>
      <c r="AZ9" s="28">
        <v>9</v>
      </c>
      <c r="BA9" s="28">
        <v>1</v>
      </c>
      <c r="BB9" s="28">
        <v>14</v>
      </c>
      <c r="BC9" s="28">
        <v>12</v>
      </c>
      <c r="BD9" s="28"/>
      <c r="BE9" s="163">
        <v>15</v>
      </c>
      <c r="BF9" s="28"/>
      <c r="BG9" s="35"/>
      <c r="BH9" s="11"/>
      <c r="BI9" s="93"/>
      <c r="BJ9" s="36"/>
      <c r="BK9" s="36"/>
      <c r="BL9" s="36"/>
      <c r="BM9" s="36"/>
      <c r="BN9" s="36"/>
      <c r="BO9" s="36"/>
      <c r="BP9" s="36"/>
      <c r="BQ9" s="36"/>
      <c r="BR9" s="36"/>
      <c r="BS9" s="36">
        <v>23</v>
      </c>
      <c r="BT9" s="89">
        <v>5</v>
      </c>
      <c r="BV9" s="94"/>
      <c r="BW9" s="95"/>
      <c r="BX9" s="95"/>
      <c r="BY9" s="95"/>
      <c r="BZ9" s="95"/>
      <c r="CA9" s="95"/>
      <c r="CB9" s="95"/>
      <c r="CC9" s="95"/>
      <c r="CD9" s="95"/>
      <c r="CE9" s="95"/>
      <c r="CF9" s="95"/>
      <c r="CG9" s="96"/>
      <c r="CH9" s="96"/>
      <c r="CI9" s="9"/>
      <c r="CJ9" s="536" t="s">
        <v>123</v>
      </c>
      <c r="CK9" s="527"/>
      <c r="CL9" s="1">
        <v>5</v>
      </c>
      <c r="CM9" s="1">
        <v>6</v>
      </c>
      <c r="CN9" s="1">
        <v>12</v>
      </c>
      <c r="CO9" s="346">
        <v>12</v>
      </c>
      <c r="CP9" s="1">
        <v>14</v>
      </c>
      <c r="CQ9" s="3">
        <v>15</v>
      </c>
      <c r="CR9" s="346">
        <v>8</v>
      </c>
      <c r="CS9" s="1">
        <v>5</v>
      </c>
      <c r="CT9" s="3">
        <v>9</v>
      </c>
      <c r="CU9" s="346">
        <v>9</v>
      </c>
      <c r="CV9" s="1">
        <v>5</v>
      </c>
      <c r="CW9" s="9">
        <v>11</v>
      </c>
      <c r="CX9" s="8">
        <v>1</v>
      </c>
      <c r="CY9" s="1">
        <v>3</v>
      </c>
      <c r="CZ9" s="3">
        <v>7</v>
      </c>
      <c r="DA9" s="346">
        <v>12</v>
      </c>
      <c r="DB9" s="1">
        <v>8</v>
      </c>
      <c r="DC9" s="3">
        <v>15</v>
      </c>
      <c r="DD9" s="346">
        <v>13</v>
      </c>
      <c r="DE9" s="1">
        <v>10</v>
      </c>
      <c r="DF9" s="3">
        <v>10</v>
      </c>
      <c r="DG9" s="1">
        <v>9</v>
      </c>
      <c r="DH9" s="1">
        <v>15</v>
      </c>
      <c r="DI9" s="9">
        <v>15</v>
      </c>
      <c r="DJ9" s="8">
        <v>7</v>
      </c>
      <c r="DK9" s="1">
        <v>10</v>
      </c>
      <c r="DL9" s="9">
        <v>15</v>
      </c>
      <c r="DM9" s="346">
        <v>7</v>
      </c>
      <c r="DN9" s="1">
        <v>13</v>
      </c>
      <c r="DO9" s="3">
        <v>8</v>
      </c>
      <c r="DP9" s="346">
        <v>8</v>
      </c>
      <c r="DQ9" s="1">
        <v>10</v>
      </c>
      <c r="DR9" s="3">
        <v>10</v>
      </c>
      <c r="DS9" s="1">
        <v>14</v>
      </c>
      <c r="DT9" s="1">
        <v>12</v>
      </c>
      <c r="DU9" s="9">
        <v>21</v>
      </c>
      <c r="DV9" s="1">
        <v>18</v>
      </c>
      <c r="DW9" s="1">
        <v>18</v>
      </c>
      <c r="DX9" s="3">
        <v>15</v>
      </c>
      <c r="DY9" s="346">
        <v>19</v>
      </c>
      <c r="DZ9" s="1">
        <v>10</v>
      </c>
      <c r="EA9" s="3">
        <v>8</v>
      </c>
      <c r="EB9" s="346">
        <v>17</v>
      </c>
      <c r="EC9" s="1">
        <v>15</v>
      </c>
      <c r="ED9" s="3">
        <v>14</v>
      </c>
      <c r="EE9" s="346">
        <v>13</v>
      </c>
      <c r="EF9" s="1">
        <v>10</v>
      </c>
      <c r="EG9" s="3">
        <v>19</v>
      </c>
      <c r="EH9" s="8">
        <v>16</v>
      </c>
      <c r="EI9" s="1">
        <v>13</v>
      </c>
      <c r="EJ9" s="3">
        <v>10</v>
      </c>
      <c r="EK9" s="346">
        <v>6</v>
      </c>
      <c r="EL9" s="1">
        <v>11</v>
      </c>
      <c r="EM9" s="3">
        <v>14</v>
      </c>
      <c r="EN9" s="346">
        <v>16</v>
      </c>
      <c r="EO9" s="1">
        <v>23</v>
      </c>
      <c r="EP9" s="3">
        <v>15</v>
      </c>
      <c r="EQ9" s="346">
        <v>21</v>
      </c>
      <c r="ER9" s="1">
        <v>15</v>
      </c>
      <c r="ES9" s="9">
        <v>19</v>
      </c>
      <c r="EU9" s="8">
        <v>17</v>
      </c>
      <c r="EV9" s="1">
        <v>15</v>
      </c>
      <c r="EW9" s="3">
        <v>3</v>
      </c>
      <c r="EX9" s="346">
        <v>12</v>
      </c>
      <c r="EY9" s="1">
        <v>12</v>
      </c>
      <c r="EZ9" s="3">
        <v>9</v>
      </c>
      <c r="FA9" s="346">
        <v>2</v>
      </c>
      <c r="FB9" s="569">
        <v>15</v>
      </c>
      <c r="FC9" s="657">
        <v>15</v>
      </c>
      <c r="FD9" s="569">
        <v>15</v>
      </c>
      <c r="FE9" s="569">
        <v>15</v>
      </c>
      <c r="FF9" s="97">
        <v>15</v>
      </c>
      <c r="FH9" s="98">
        <v>15</v>
      </c>
      <c r="FI9" s="572">
        <v>15</v>
      </c>
      <c r="FJ9" s="669">
        <v>15</v>
      </c>
      <c r="FK9" s="677">
        <v>15</v>
      </c>
      <c r="FL9" s="572">
        <v>15</v>
      </c>
      <c r="FM9" s="669">
        <v>15</v>
      </c>
      <c r="FN9" s="677">
        <v>15</v>
      </c>
      <c r="FO9" s="572">
        <v>15</v>
      </c>
      <c r="FP9" s="669">
        <v>15</v>
      </c>
      <c r="FQ9" s="572">
        <v>15</v>
      </c>
      <c r="FR9" s="572">
        <v>15</v>
      </c>
      <c r="FS9" s="99">
        <v>15</v>
      </c>
      <c r="FU9" s="129">
        <v>15</v>
      </c>
      <c r="FV9" s="130">
        <v>15</v>
      </c>
      <c r="FW9" s="130">
        <v>15</v>
      </c>
      <c r="FX9" s="130">
        <v>15</v>
      </c>
      <c r="FY9" s="130">
        <v>15</v>
      </c>
      <c r="FZ9" s="130">
        <v>15</v>
      </c>
      <c r="GA9" s="130">
        <v>15</v>
      </c>
      <c r="GB9" s="130">
        <v>15</v>
      </c>
      <c r="GC9" s="130">
        <v>15</v>
      </c>
      <c r="GD9" s="130">
        <v>15</v>
      </c>
      <c r="GE9" s="130">
        <v>15</v>
      </c>
      <c r="GF9" s="131">
        <v>15</v>
      </c>
      <c r="GH9" s="139">
        <v>15</v>
      </c>
      <c r="GI9" s="140">
        <v>15</v>
      </c>
      <c r="GJ9" s="140">
        <v>15</v>
      </c>
      <c r="GK9" s="140">
        <v>15</v>
      </c>
      <c r="GL9" s="140">
        <v>15</v>
      </c>
      <c r="GM9" s="140">
        <v>15</v>
      </c>
      <c r="GN9" s="140">
        <v>15</v>
      </c>
      <c r="GO9" s="140">
        <v>15</v>
      </c>
      <c r="GP9" s="140">
        <v>15</v>
      </c>
      <c r="GQ9" s="140">
        <v>15</v>
      </c>
      <c r="GR9" s="140">
        <v>15</v>
      </c>
      <c r="GS9" s="141">
        <v>15</v>
      </c>
      <c r="GU9" s="12"/>
      <c r="GV9" s="5"/>
      <c r="GW9" s="5"/>
      <c r="GX9" s="5"/>
      <c r="GY9" s="5"/>
      <c r="GZ9" s="5"/>
      <c r="HA9" s="5"/>
      <c r="HB9" s="5"/>
      <c r="HC9" s="5"/>
      <c r="HD9" s="5"/>
      <c r="HE9" s="5"/>
      <c r="HF9" s="10"/>
      <c r="HH9" s="142"/>
      <c r="HI9" s="143"/>
      <c r="HJ9" s="143"/>
      <c r="HK9" s="143"/>
      <c r="HL9" s="143"/>
      <c r="HM9" s="143"/>
      <c r="HN9" s="143"/>
      <c r="HO9" s="143"/>
      <c r="HP9" s="143"/>
      <c r="HQ9" s="143"/>
      <c r="HR9" s="143"/>
      <c r="HS9" s="144"/>
      <c r="HU9" s="145"/>
      <c r="HV9" s="146"/>
      <c r="HW9" s="146"/>
      <c r="HX9" s="146"/>
      <c r="HY9" s="146"/>
      <c r="HZ9" s="146"/>
      <c r="IA9" s="146"/>
      <c r="IB9" s="146"/>
      <c r="IC9" s="146"/>
      <c r="ID9" s="146"/>
      <c r="IE9" s="146"/>
      <c r="IF9" s="147"/>
      <c r="IH9" s="148"/>
      <c r="II9" s="149"/>
      <c r="IJ9" s="149"/>
      <c r="IK9" s="149"/>
      <c r="IL9" s="149"/>
      <c r="IM9" s="149"/>
      <c r="IN9" s="149"/>
      <c r="IO9" s="149"/>
      <c r="IP9" s="149"/>
      <c r="IQ9" s="149"/>
      <c r="IR9" s="149"/>
      <c r="IS9" s="150"/>
      <c r="IU9" s="151"/>
      <c r="IV9" s="152"/>
      <c r="IW9" s="152"/>
      <c r="IX9" s="152"/>
      <c r="IY9" s="152"/>
      <c r="IZ9" s="152"/>
      <c r="JA9" s="152"/>
      <c r="JB9" s="152"/>
      <c r="JC9" s="152"/>
      <c r="JD9" s="152"/>
      <c r="JE9" s="152"/>
      <c r="JF9" s="153"/>
      <c r="JH9" s="154"/>
      <c r="JI9" s="155"/>
      <c r="JJ9" s="155"/>
      <c r="JK9" s="155"/>
      <c r="JL9" s="155"/>
      <c r="JM9" s="155"/>
      <c r="JN9" s="155"/>
      <c r="JO9" s="155"/>
      <c r="JP9" s="155"/>
      <c r="JQ9" s="155"/>
      <c r="JR9" s="155"/>
      <c r="JS9" s="156"/>
      <c r="JU9" s="157"/>
      <c r="JV9" s="158"/>
      <c r="JW9" s="158"/>
      <c r="JX9" s="158"/>
      <c r="JY9" s="158"/>
      <c r="JZ9" s="158"/>
      <c r="KA9" s="158"/>
      <c r="KB9" s="158"/>
      <c r="KC9" s="158"/>
      <c r="KD9" s="158"/>
      <c r="KE9" s="158"/>
      <c r="KF9" s="159"/>
      <c r="KH9" s="160"/>
      <c r="KI9" s="161"/>
      <c r="KJ9" s="161"/>
      <c r="KK9" s="161"/>
      <c r="KL9" s="161"/>
      <c r="KM9" s="161"/>
      <c r="KN9" s="161"/>
      <c r="KO9" s="161"/>
      <c r="KP9" s="161"/>
      <c r="KQ9" s="161"/>
      <c r="KR9" s="161"/>
      <c r="KS9" s="162"/>
    </row>
    <row r="10" spans="1:305" x14ac:dyDescent="0.5">
      <c r="A10" s="27"/>
      <c r="B10" s="28" t="s">
        <v>34</v>
      </c>
      <c r="C10" s="164">
        <v>4</v>
      </c>
      <c r="D10" s="165">
        <v>4</v>
      </c>
      <c r="E10" s="165">
        <v>4</v>
      </c>
      <c r="F10" s="165">
        <v>4</v>
      </c>
      <c r="G10" s="165">
        <v>4</v>
      </c>
      <c r="H10" s="165">
        <v>4</v>
      </c>
      <c r="I10" s="165">
        <v>4</v>
      </c>
      <c r="J10" s="165">
        <v>4</v>
      </c>
      <c r="K10" s="165">
        <v>4</v>
      </c>
      <c r="L10" s="165">
        <v>4</v>
      </c>
      <c r="M10" s="165">
        <v>4</v>
      </c>
      <c r="N10" s="35">
        <v>6</v>
      </c>
      <c r="O10" s="166">
        <v>8</v>
      </c>
      <c r="P10" s="166">
        <v>11</v>
      </c>
      <c r="Q10" s="166">
        <v>1</v>
      </c>
      <c r="R10" s="166">
        <v>34</v>
      </c>
      <c r="S10" s="166">
        <v>15</v>
      </c>
      <c r="T10" s="166">
        <v>6</v>
      </c>
      <c r="U10" s="166">
        <f>-U63</f>
        <v>0</v>
      </c>
      <c r="V10" s="166">
        <v>1</v>
      </c>
      <c r="W10" s="166">
        <v>3</v>
      </c>
      <c r="X10" s="166">
        <v>5</v>
      </c>
      <c r="Y10" s="166">
        <v>0</v>
      </c>
      <c r="Z10" s="89">
        <v>2</v>
      </c>
      <c r="AA10" s="11" t="s">
        <v>33</v>
      </c>
      <c r="AB10" s="90">
        <f>SUM(AV10:BG10)</f>
        <v>289</v>
      </c>
      <c r="AC10" s="90">
        <f>SUM(BI10:BT10)</f>
        <v>148</v>
      </c>
      <c r="AD10" s="90">
        <f>SUM(BV10:CG10)</f>
        <v>0</v>
      </c>
      <c r="AE10" s="90">
        <f>SUM(CL10:CW10)</f>
        <v>150</v>
      </c>
      <c r="AF10" s="90">
        <f>SUM(CX10:DI10)</f>
        <v>140</v>
      </c>
      <c r="AG10" s="90">
        <f>SUM(DW10:EH10)</f>
        <v>241</v>
      </c>
      <c r="AH10" s="90">
        <f>SUM(EJ10:ES10)</f>
        <v>190</v>
      </c>
      <c r="AI10" s="90">
        <f>SUM(EU10:FF10)</f>
        <v>198</v>
      </c>
      <c r="AJ10" s="90">
        <f>SUM(FH10:FS10)</f>
        <v>216</v>
      </c>
      <c r="AK10" s="90">
        <f>SUM(FU10:GF10)</f>
        <v>216</v>
      </c>
      <c r="AL10" s="90">
        <f>SUM(GH10:GS10)</f>
        <v>216</v>
      </c>
      <c r="AM10" s="90">
        <f>SUM(GU10:HF10)</f>
        <v>0</v>
      </c>
      <c r="AN10" s="90">
        <f>SUM(HH10:HS10)</f>
        <v>0</v>
      </c>
      <c r="AO10" s="90">
        <f>SUM(HU10:IF10)</f>
        <v>0</v>
      </c>
      <c r="AP10" s="90">
        <f>SUM(IH10:IS10)</f>
        <v>0</v>
      </c>
      <c r="AQ10" s="90">
        <f>SUM(IU10:JF10)</f>
        <v>0</v>
      </c>
      <c r="AR10" s="90">
        <f>SUM(JH10:JS10)</f>
        <v>0</v>
      </c>
      <c r="AS10" s="90">
        <f>SUM(JU10:KF10)</f>
        <v>0</v>
      </c>
      <c r="AT10" s="138">
        <f>SUM(KH10:KS10)</f>
        <v>0</v>
      </c>
      <c r="AU10" s="11" t="s">
        <v>33</v>
      </c>
      <c r="AV10" s="164">
        <v>27</v>
      </c>
      <c r="AW10" s="165">
        <v>35</v>
      </c>
      <c r="AX10" s="165">
        <v>41</v>
      </c>
      <c r="AY10" s="165">
        <v>50</v>
      </c>
      <c r="AZ10" s="165">
        <f>45+2</f>
        <v>47</v>
      </c>
      <c r="BA10" s="165">
        <v>7</v>
      </c>
      <c r="BB10" s="165">
        <v>26</v>
      </c>
      <c r="BC10" s="165">
        <v>13</v>
      </c>
      <c r="BD10" s="165"/>
      <c r="BE10" s="165">
        <v>15</v>
      </c>
      <c r="BF10" s="165">
        <v>28</v>
      </c>
      <c r="BG10" s="167"/>
      <c r="BH10" s="11"/>
      <c r="BI10" s="168">
        <v>6</v>
      </c>
      <c r="BJ10" s="166">
        <v>1</v>
      </c>
      <c r="BK10" s="166">
        <v>26</v>
      </c>
      <c r="BL10" s="166">
        <v>29</v>
      </c>
      <c r="BM10" s="166">
        <v>30</v>
      </c>
      <c r="BN10" s="166">
        <v>26</v>
      </c>
      <c r="BO10" s="166">
        <v>28</v>
      </c>
      <c r="BP10" s="166">
        <v>1</v>
      </c>
      <c r="BQ10" s="166"/>
      <c r="BR10" s="166"/>
      <c r="BS10" s="166">
        <v>1</v>
      </c>
      <c r="BT10" s="169"/>
      <c r="BV10" s="170"/>
      <c r="BW10" s="171"/>
      <c r="BX10" s="171"/>
      <c r="BY10" s="171"/>
      <c r="BZ10" s="171"/>
      <c r="CA10" s="171"/>
      <c r="CB10" s="171"/>
      <c r="CC10" s="171"/>
      <c r="CD10" s="171"/>
      <c r="CE10" s="171"/>
      <c r="CF10" s="171"/>
      <c r="CG10" s="172"/>
      <c r="CH10" s="96"/>
      <c r="CI10" s="9"/>
      <c r="CJ10" s="537" t="s">
        <v>124</v>
      </c>
      <c r="CK10" s="530"/>
      <c r="CL10" s="173">
        <v>12</v>
      </c>
      <c r="CM10" s="173">
        <v>9</v>
      </c>
      <c r="CN10" s="173">
        <v>13</v>
      </c>
      <c r="CO10" s="348">
        <v>11</v>
      </c>
      <c r="CP10" s="173">
        <v>15</v>
      </c>
      <c r="CQ10" s="352">
        <v>8</v>
      </c>
      <c r="CR10" s="348">
        <v>17</v>
      </c>
      <c r="CS10" s="173">
        <v>16</v>
      </c>
      <c r="CT10" s="352">
        <v>8</v>
      </c>
      <c r="CU10" s="348">
        <v>16</v>
      </c>
      <c r="CV10" s="173">
        <v>13</v>
      </c>
      <c r="CW10" s="9">
        <v>12</v>
      </c>
      <c r="CX10" s="339">
        <v>8</v>
      </c>
      <c r="CY10" s="173">
        <v>12</v>
      </c>
      <c r="CZ10" s="352">
        <v>12</v>
      </c>
      <c r="DA10" s="348">
        <v>14</v>
      </c>
      <c r="DB10" s="173">
        <v>9</v>
      </c>
      <c r="DC10" s="352">
        <v>12</v>
      </c>
      <c r="DD10" s="348">
        <v>13</v>
      </c>
      <c r="DE10" s="173">
        <v>12</v>
      </c>
      <c r="DF10" s="352">
        <v>8</v>
      </c>
      <c r="DG10" s="173">
        <v>16</v>
      </c>
      <c r="DH10" s="173">
        <v>10</v>
      </c>
      <c r="DI10" s="423">
        <v>14</v>
      </c>
      <c r="DJ10" s="339">
        <v>6</v>
      </c>
      <c r="DK10" s="173">
        <v>17</v>
      </c>
      <c r="DL10" s="423">
        <v>15</v>
      </c>
      <c r="DM10" s="348">
        <v>8</v>
      </c>
      <c r="DN10" s="173">
        <v>10</v>
      </c>
      <c r="DO10" s="352">
        <v>15</v>
      </c>
      <c r="DP10" s="348">
        <v>14</v>
      </c>
      <c r="DQ10" s="173">
        <v>13</v>
      </c>
      <c r="DR10" s="352">
        <v>15</v>
      </c>
      <c r="DS10" s="173">
        <v>16</v>
      </c>
      <c r="DT10" s="173">
        <v>14</v>
      </c>
      <c r="DU10" s="423">
        <v>28</v>
      </c>
      <c r="DV10" s="173">
        <v>13</v>
      </c>
      <c r="DW10" s="173">
        <v>20</v>
      </c>
      <c r="DX10" s="352">
        <v>16</v>
      </c>
      <c r="DY10" s="348">
        <v>25</v>
      </c>
      <c r="DZ10" s="173">
        <v>22</v>
      </c>
      <c r="EA10" s="352">
        <v>26</v>
      </c>
      <c r="EB10" s="348">
        <v>31</v>
      </c>
      <c r="EC10" s="173">
        <v>17</v>
      </c>
      <c r="ED10" s="352">
        <v>19</v>
      </c>
      <c r="EE10" s="173">
        <v>15</v>
      </c>
      <c r="EF10" s="173">
        <v>19</v>
      </c>
      <c r="EG10" s="423">
        <v>17</v>
      </c>
      <c r="EH10" s="339">
        <v>14</v>
      </c>
      <c r="EI10" s="173">
        <v>16</v>
      </c>
      <c r="EJ10" s="352">
        <v>20</v>
      </c>
      <c r="EK10" s="348">
        <v>14</v>
      </c>
      <c r="EL10" s="173">
        <v>20</v>
      </c>
      <c r="EM10" s="352">
        <v>12</v>
      </c>
      <c r="EN10" s="348">
        <v>18</v>
      </c>
      <c r="EO10" s="173">
        <v>16</v>
      </c>
      <c r="EP10" s="352">
        <v>31</v>
      </c>
      <c r="EQ10" s="173">
        <v>31</v>
      </c>
      <c r="ER10" s="173">
        <v>12</v>
      </c>
      <c r="ES10" s="423">
        <v>16</v>
      </c>
      <c r="EU10" s="8">
        <v>18</v>
      </c>
      <c r="EV10" s="1">
        <v>11</v>
      </c>
      <c r="EW10" s="3">
        <v>18</v>
      </c>
      <c r="EX10" s="346">
        <v>15</v>
      </c>
      <c r="EY10" s="1">
        <v>12</v>
      </c>
      <c r="EZ10" s="3">
        <v>20</v>
      </c>
      <c r="FA10" s="346">
        <v>14</v>
      </c>
      <c r="FB10" s="569">
        <v>18</v>
      </c>
      <c r="FC10" s="657">
        <v>18</v>
      </c>
      <c r="FD10" s="569">
        <v>18</v>
      </c>
      <c r="FE10" s="569">
        <v>18</v>
      </c>
      <c r="FF10" s="97">
        <v>18</v>
      </c>
      <c r="FH10" s="176">
        <v>18</v>
      </c>
      <c r="FI10" s="174">
        <v>18</v>
      </c>
      <c r="FJ10" s="670">
        <v>18</v>
      </c>
      <c r="FK10" s="678">
        <v>18</v>
      </c>
      <c r="FL10" s="174">
        <v>18</v>
      </c>
      <c r="FM10" s="670">
        <v>18</v>
      </c>
      <c r="FN10" s="678">
        <v>18</v>
      </c>
      <c r="FO10" s="174">
        <v>18</v>
      </c>
      <c r="FP10" s="670">
        <v>18</v>
      </c>
      <c r="FQ10" s="174">
        <v>18</v>
      </c>
      <c r="FR10" s="174">
        <v>18</v>
      </c>
      <c r="FS10" s="175">
        <v>18</v>
      </c>
      <c r="FU10" s="177">
        <v>18</v>
      </c>
      <c r="FV10" s="178">
        <v>18</v>
      </c>
      <c r="FW10" s="178">
        <v>18</v>
      </c>
      <c r="FX10" s="178">
        <v>18</v>
      </c>
      <c r="FY10" s="178">
        <v>18</v>
      </c>
      <c r="FZ10" s="178">
        <v>18</v>
      </c>
      <c r="GA10" s="178">
        <v>18</v>
      </c>
      <c r="GB10" s="178">
        <v>18</v>
      </c>
      <c r="GC10" s="178">
        <v>18</v>
      </c>
      <c r="GD10" s="178">
        <v>18</v>
      </c>
      <c r="GE10" s="178">
        <v>18</v>
      </c>
      <c r="GF10" s="179">
        <v>18</v>
      </c>
      <c r="GH10" s="180">
        <v>18</v>
      </c>
      <c r="GI10" s="181">
        <v>18</v>
      </c>
      <c r="GJ10" s="181">
        <v>18</v>
      </c>
      <c r="GK10" s="181">
        <v>18</v>
      </c>
      <c r="GL10" s="181">
        <v>18</v>
      </c>
      <c r="GM10" s="181">
        <v>18</v>
      </c>
      <c r="GN10" s="181">
        <v>18</v>
      </c>
      <c r="GO10" s="181">
        <v>18</v>
      </c>
      <c r="GP10" s="181">
        <v>18</v>
      </c>
      <c r="GQ10" s="181">
        <v>18</v>
      </c>
      <c r="GR10" s="181">
        <v>18</v>
      </c>
      <c r="GS10" s="182">
        <v>18</v>
      </c>
      <c r="GU10" s="183"/>
      <c r="GV10" s="18"/>
      <c r="GW10" s="18"/>
      <c r="GX10" s="18"/>
      <c r="GY10" s="18"/>
      <c r="GZ10" s="18"/>
      <c r="HA10" s="18"/>
      <c r="HB10" s="18"/>
      <c r="HC10" s="18"/>
      <c r="HD10" s="18"/>
      <c r="HE10" s="18"/>
      <c r="HF10" s="26"/>
      <c r="HH10" s="184"/>
      <c r="HI10" s="185"/>
      <c r="HJ10" s="185"/>
      <c r="HK10" s="185"/>
      <c r="HL10" s="185"/>
      <c r="HM10" s="185"/>
      <c r="HN10" s="185"/>
      <c r="HO10" s="185"/>
      <c r="HP10" s="185"/>
      <c r="HQ10" s="185"/>
      <c r="HR10" s="185"/>
      <c r="HS10" s="186"/>
      <c r="HU10" s="187"/>
      <c r="HV10" s="188"/>
      <c r="HW10" s="188"/>
      <c r="HX10" s="188"/>
      <c r="HY10" s="188"/>
      <c r="HZ10" s="188"/>
      <c r="IA10" s="188"/>
      <c r="IB10" s="188"/>
      <c r="IC10" s="188"/>
      <c r="ID10" s="188"/>
      <c r="IE10" s="188"/>
      <c r="IF10" s="189"/>
      <c r="IH10" s="190"/>
      <c r="II10" s="191"/>
      <c r="IJ10" s="191"/>
      <c r="IK10" s="191"/>
      <c r="IL10" s="191"/>
      <c r="IM10" s="191"/>
      <c r="IN10" s="191"/>
      <c r="IO10" s="191"/>
      <c r="IP10" s="191"/>
      <c r="IQ10" s="191"/>
      <c r="IR10" s="191"/>
      <c r="IS10" s="192"/>
      <c r="IU10" s="193"/>
      <c r="IV10" s="194"/>
      <c r="IW10" s="194"/>
      <c r="IX10" s="194"/>
      <c r="IY10" s="194"/>
      <c r="IZ10" s="194"/>
      <c r="JA10" s="194"/>
      <c r="JB10" s="194"/>
      <c r="JC10" s="194"/>
      <c r="JD10" s="194"/>
      <c r="JE10" s="194"/>
      <c r="JF10" s="195"/>
      <c r="JH10" s="196"/>
      <c r="JI10" s="197"/>
      <c r="JJ10" s="197"/>
      <c r="JK10" s="197"/>
      <c r="JL10" s="197"/>
      <c r="JM10" s="197"/>
      <c r="JN10" s="197"/>
      <c r="JO10" s="197"/>
      <c r="JP10" s="197"/>
      <c r="JQ10" s="197"/>
      <c r="JR10" s="197"/>
      <c r="JS10" s="198"/>
      <c r="JU10" s="199"/>
      <c r="JV10" s="200"/>
      <c r="JW10" s="200"/>
      <c r="JX10" s="200"/>
      <c r="JY10" s="200"/>
      <c r="JZ10" s="200"/>
      <c r="KA10" s="200"/>
      <c r="KB10" s="200"/>
      <c r="KC10" s="200"/>
      <c r="KD10" s="200"/>
      <c r="KE10" s="200"/>
      <c r="KF10" s="201"/>
      <c r="KH10" s="202"/>
      <c r="KI10" s="203"/>
      <c r="KJ10" s="203"/>
      <c r="KK10" s="203"/>
      <c r="KL10" s="203"/>
      <c r="KM10" s="203"/>
      <c r="KN10" s="203"/>
      <c r="KO10" s="203"/>
      <c r="KP10" s="203"/>
      <c r="KQ10" s="203"/>
      <c r="KR10" s="203"/>
      <c r="KS10" s="204"/>
    </row>
    <row r="11" spans="1:305" x14ac:dyDescent="0.5">
      <c r="A11" s="27"/>
      <c r="B11" s="35" t="s">
        <v>35</v>
      </c>
      <c r="C11" s="28">
        <f>SUM(C8:C10)</f>
        <v>19</v>
      </c>
      <c r="D11" s="205">
        <f>SUM(D8:D10)</f>
        <v>16</v>
      </c>
      <c r="E11" s="205">
        <f t="shared" ref="E11:Z11" si="47">SUM(E8:E10)</f>
        <v>15</v>
      </c>
      <c r="F11" s="205">
        <f t="shared" si="47"/>
        <v>18</v>
      </c>
      <c r="G11" s="205">
        <f t="shared" si="47"/>
        <v>23</v>
      </c>
      <c r="H11" s="205">
        <f t="shared" si="47"/>
        <v>13</v>
      </c>
      <c r="I11" s="205">
        <f t="shared" si="47"/>
        <v>24</v>
      </c>
      <c r="J11" s="205">
        <f t="shared" si="47"/>
        <v>32</v>
      </c>
      <c r="K11" s="205">
        <f t="shared" si="47"/>
        <v>18</v>
      </c>
      <c r="L11" s="205">
        <f t="shared" si="47"/>
        <v>18</v>
      </c>
      <c r="M11" s="205">
        <f t="shared" si="47"/>
        <v>29</v>
      </c>
      <c r="N11" s="206">
        <f t="shared" si="47"/>
        <v>16</v>
      </c>
      <c r="O11" s="207">
        <f t="shared" si="47"/>
        <v>20</v>
      </c>
      <c r="P11" s="207">
        <f t="shared" si="47"/>
        <v>26</v>
      </c>
      <c r="Q11" s="207">
        <f t="shared" si="47"/>
        <v>19</v>
      </c>
      <c r="R11" s="207">
        <f t="shared" si="47"/>
        <v>60</v>
      </c>
      <c r="S11" s="207">
        <f t="shared" si="47"/>
        <v>43</v>
      </c>
      <c r="T11" s="207">
        <f t="shared" si="47"/>
        <v>18</v>
      </c>
      <c r="U11" s="207">
        <f t="shared" si="47"/>
        <v>18</v>
      </c>
      <c r="V11" s="207">
        <f t="shared" si="47"/>
        <v>14</v>
      </c>
      <c r="W11" s="207">
        <f t="shared" si="47"/>
        <v>23</v>
      </c>
      <c r="X11" s="207">
        <f t="shared" si="47"/>
        <v>27</v>
      </c>
      <c r="Y11" s="207">
        <f t="shared" si="47"/>
        <v>19</v>
      </c>
      <c r="Z11" s="208">
        <f t="shared" si="47"/>
        <v>37</v>
      </c>
      <c r="AA11" s="6" t="s">
        <v>35</v>
      </c>
      <c r="AB11" s="205">
        <f t="shared" ref="AB11:AT11" si="48">SUM(AB8:AB10)</f>
        <v>501</v>
      </c>
      <c r="AC11" s="205">
        <f t="shared" si="48"/>
        <v>357</v>
      </c>
      <c r="AD11" s="205">
        <f t="shared" si="48"/>
        <v>236</v>
      </c>
      <c r="AE11" s="205">
        <f t="shared" si="48"/>
        <v>341</v>
      </c>
      <c r="AF11" s="205">
        <f t="shared" si="48"/>
        <v>363</v>
      </c>
      <c r="AG11" s="205">
        <f t="shared" si="48"/>
        <v>498</v>
      </c>
      <c r="AH11" s="205">
        <f t="shared" si="48"/>
        <v>370</v>
      </c>
      <c r="AI11" s="205">
        <f t="shared" si="48"/>
        <v>404</v>
      </c>
      <c r="AJ11" s="205">
        <f t="shared" si="48"/>
        <v>473</v>
      </c>
      <c r="AK11" s="205">
        <f t="shared" si="48"/>
        <v>456</v>
      </c>
      <c r="AL11" s="205">
        <f t="shared" si="48"/>
        <v>456</v>
      </c>
      <c r="AM11" s="205">
        <f t="shared" si="48"/>
        <v>0</v>
      </c>
      <c r="AN11" s="205">
        <f t="shared" si="48"/>
        <v>0</v>
      </c>
      <c r="AO11" s="205">
        <f t="shared" si="48"/>
        <v>0</v>
      </c>
      <c r="AP11" s="205">
        <f t="shared" si="48"/>
        <v>0</v>
      </c>
      <c r="AQ11" s="205">
        <f t="shared" si="48"/>
        <v>0</v>
      </c>
      <c r="AR11" s="205">
        <f t="shared" si="48"/>
        <v>0</v>
      </c>
      <c r="AS11" s="205">
        <f t="shared" si="48"/>
        <v>0</v>
      </c>
      <c r="AT11" s="206">
        <f t="shared" si="48"/>
        <v>0</v>
      </c>
      <c r="AU11" s="6" t="s">
        <v>35</v>
      </c>
      <c r="AV11" s="209">
        <f t="shared" ref="AV11:BG11" si="49">SUM(AV8:AV10)</f>
        <v>44</v>
      </c>
      <c r="AW11" s="210">
        <f t="shared" si="49"/>
        <v>51</v>
      </c>
      <c r="AX11" s="210">
        <f t="shared" si="49"/>
        <v>63</v>
      </c>
      <c r="AY11" s="210">
        <f t="shared" si="49"/>
        <v>80</v>
      </c>
      <c r="AZ11" s="210">
        <f t="shared" si="49"/>
        <v>65</v>
      </c>
      <c r="BA11" s="210">
        <f t="shared" si="49"/>
        <v>17</v>
      </c>
      <c r="BB11" s="210">
        <f t="shared" si="49"/>
        <v>41</v>
      </c>
      <c r="BC11" s="210">
        <f t="shared" si="49"/>
        <v>31</v>
      </c>
      <c r="BD11" s="210">
        <f t="shared" si="49"/>
        <v>0</v>
      </c>
      <c r="BE11" s="210">
        <f t="shared" si="49"/>
        <v>30</v>
      </c>
      <c r="BF11" s="210">
        <f t="shared" si="49"/>
        <v>28</v>
      </c>
      <c r="BG11" s="211">
        <f t="shared" si="49"/>
        <v>0</v>
      </c>
      <c r="BH11" s="6"/>
      <c r="BI11" s="212">
        <f t="shared" ref="BI11:BT11" si="50">SUM(BI8:BI10)</f>
        <v>6</v>
      </c>
      <c r="BJ11" s="213">
        <f t="shared" si="50"/>
        <v>1</v>
      </c>
      <c r="BK11" s="213">
        <f t="shared" si="50"/>
        <v>26</v>
      </c>
      <c r="BL11" s="213">
        <f t="shared" si="50"/>
        <v>29</v>
      </c>
      <c r="BM11" s="213">
        <f t="shared" si="50"/>
        <v>30</v>
      </c>
      <c r="BN11" s="213">
        <f t="shared" si="50"/>
        <v>26</v>
      </c>
      <c r="BO11" s="213">
        <f t="shared" si="50"/>
        <v>28</v>
      </c>
      <c r="BP11" s="213">
        <f t="shared" si="50"/>
        <v>1</v>
      </c>
      <c r="BQ11" s="213">
        <f t="shared" si="50"/>
        <v>0</v>
      </c>
      <c r="BR11" s="213">
        <f t="shared" si="50"/>
        <v>0</v>
      </c>
      <c r="BS11" s="213">
        <f t="shared" si="50"/>
        <v>24</v>
      </c>
      <c r="BT11" s="214">
        <f t="shared" si="50"/>
        <v>5</v>
      </c>
      <c r="BV11" s="215"/>
      <c r="BW11" s="216"/>
      <c r="BX11" s="216"/>
      <c r="BY11" s="216"/>
      <c r="BZ11" s="216"/>
      <c r="CA11" s="216"/>
      <c r="CB11" s="216"/>
      <c r="CC11" s="216"/>
      <c r="CD11" s="216"/>
      <c r="CE11" s="216"/>
      <c r="CF11" s="216"/>
      <c r="CG11" s="217"/>
      <c r="CH11" s="96"/>
      <c r="CI11" s="9"/>
      <c r="CJ11" s="538" t="s">
        <v>121</v>
      </c>
      <c r="CK11" s="531"/>
      <c r="CL11" s="556">
        <f>SUM(CL8:CL10)</f>
        <v>22</v>
      </c>
      <c r="CM11" s="556">
        <f t="shared" ref="CM11:CQ11" si="51">SUM(CM8:CM10)</f>
        <v>17</v>
      </c>
      <c r="CN11" s="556">
        <f t="shared" si="51"/>
        <v>25</v>
      </c>
      <c r="CO11" s="559">
        <f t="shared" si="51"/>
        <v>23</v>
      </c>
      <c r="CP11" s="556">
        <f t="shared" si="51"/>
        <v>36</v>
      </c>
      <c r="CQ11" s="560">
        <f t="shared" si="51"/>
        <v>26</v>
      </c>
      <c r="CR11" s="559">
        <f>SUM(CR8:CR10)</f>
        <v>53</v>
      </c>
      <c r="CS11" s="556">
        <f t="shared" ref="CS11:CW11" si="52">SUM(CS8:CS10)</f>
        <v>34</v>
      </c>
      <c r="CT11" s="560">
        <f t="shared" si="52"/>
        <v>22</v>
      </c>
      <c r="CU11" s="559">
        <f t="shared" si="52"/>
        <v>29</v>
      </c>
      <c r="CV11" s="556">
        <f t="shared" si="52"/>
        <v>24</v>
      </c>
      <c r="CW11" s="566">
        <f t="shared" si="52"/>
        <v>30</v>
      </c>
      <c r="CX11" s="559">
        <v>9</v>
      </c>
      <c r="CY11" s="556">
        <v>17</v>
      </c>
      <c r="CZ11" s="560">
        <v>45</v>
      </c>
      <c r="DA11" s="559">
        <v>41</v>
      </c>
      <c r="DB11" s="556">
        <v>24</v>
      </c>
      <c r="DC11" s="560">
        <v>30</v>
      </c>
      <c r="DD11" s="559">
        <v>40</v>
      </c>
      <c r="DE11" s="556">
        <v>34</v>
      </c>
      <c r="DF11" s="560">
        <v>20</v>
      </c>
      <c r="DG11" s="556">
        <v>29</v>
      </c>
      <c r="DH11" s="556">
        <v>33</v>
      </c>
      <c r="DI11" s="557">
        <v>41</v>
      </c>
      <c r="DJ11" s="556">
        <v>19</v>
      </c>
      <c r="DK11" s="556">
        <v>29</v>
      </c>
      <c r="DL11" s="557">
        <v>35</v>
      </c>
      <c r="DM11" s="559">
        <v>16</v>
      </c>
      <c r="DN11" s="556">
        <v>23</v>
      </c>
      <c r="DO11" s="560">
        <v>32</v>
      </c>
      <c r="DP11" s="559">
        <v>29</v>
      </c>
      <c r="DQ11" s="556">
        <v>27</v>
      </c>
      <c r="DR11" s="560">
        <v>43</v>
      </c>
      <c r="DS11" s="556">
        <v>32</v>
      </c>
      <c r="DT11" s="556">
        <v>33</v>
      </c>
      <c r="DU11" s="557">
        <v>51</v>
      </c>
      <c r="DV11" s="556">
        <v>32</v>
      </c>
      <c r="DW11" s="556">
        <v>50</v>
      </c>
      <c r="DX11" s="560">
        <v>31</v>
      </c>
      <c r="DY11" s="559">
        <v>45</v>
      </c>
      <c r="DZ11" s="556">
        <v>39</v>
      </c>
      <c r="EA11" s="560">
        <v>58</v>
      </c>
      <c r="EB11" s="559">
        <v>62</v>
      </c>
      <c r="EC11" s="556">
        <v>34</v>
      </c>
      <c r="ED11" s="560">
        <v>38</v>
      </c>
      <c r="EE11" s="556">
        <v>31</v>
      </c>
      <c r="EF11" s="556">
        <v>29</v>
      </c>
      <c r="EG11" s="557">
        <f>SUM(EG8:EG10)</f>
        <v>50</v>
      </c>
      <c r="EH11" s="556">
        <v>31</v>
      </c>
      <c r="EI11" s="556">
        <v>30</v>
      </c>
      <c r="EJ11" s="560">
        <v>31</v>
      </c>
      <c r="EK11" s="559">
        <v>27</v>
      </c>
      <c r="EL11" s="556">
        <v>42</v>
      </c>
      <c r="EM11" s="560">
        <v>28</v>
      </c>
      <c r="EN11" s="559">
        <v>34</v>
      </c>
      <c r="EO11" s="556">
        <v>40</v>
      </c>
      <c r="EP11" s="560">
        <v>48</v>
      </c>
      <c r="EQ11" s="556">
        <v>53</v>
      </c>
      <c r="ER11" s="556">
        <v>30</v>
      </c>
      <c r="ES11" s="557">
        <v>37</v>
      </c>
      <c r="EU11" s="685">
        <v>52</v>
      </c>
      <c r="EV11" s="688">
        <v>27</v>
      </c>
      <c r="EW11" s="691">
        <v>21</v>
      </c>
      <c r="EX11" s="694">
        <v>30</v>
      </c>
      <c r="EY11" s="688">
        <v>29</v>
      </c>
      <c r="EZ11" s="691">
        <v>35</v>
      </c>
      <c r="FA11" s="694">
        <v>20</v>
      </c>
      <c r="FB11" s="594">
        <f t="shared" ref="FB11:FF11" si="53">SUM(FB8:FB10)</f>
        <v>35</v>
      </c>
      <c r="FC11" s="658">
        <f t="shared" si="53"/>
        <v>36</v>
      </c>
      <c r="FD11" s="594">
        <f t="shared" si="53"/>
        <v>39</v>
      </c>
      <c r="FE11" s="594">
        <f t="shared" si="53"/>
        <v>40</v>
      </c>
      <c r="FF11" s="595">
        <f t="shared" si="53"/>
        <v>40</v>
      </c>
      <c r="FG11" s="556"/>
      <c r="FH11" s="585">
        <f>SUM(FH8:FH10)</f>
        <v>45</v>
      </c>
      <c r="FI11" s="586">
        <f t="shared" ref="FI11:FS11" si="54">SUM(FI8:FI10)</f>
        <v>45</v>
      </c>
      <c r="FJ11" s="668">
        <f>SUM(FJ8:FJ10)</f>
        <v>46</v>
      </c>
      <c r="FK11" s="676">
        <f t="shared" si="54"/>
        <v>39</v>
      </c>
      <c r="FL11" s="586">
        <f t="shared" si="54"/>
        <v>39</v>
      </c>
      <c r="FM11" s="668">
        <f t="shared" si="54"/>
        <v>39</v>
      </c>
      <c r="FN11" s="676">
        <f t="shared" si="54"/>
        <v>35</v>
      </c>
      <c r="FO11" s="586">
        <f t="shared" si="54"/>
        <v>35</v>
      </c>
      <c r="FP11" s="668">
        <f t="shared" si="54"/>
        <v>35</v>
      </c>
      <c r="FQ11" s="586">
        <f t="shared" si="54"/>
        <v>38</v>
      </c>
      <c r="FR11" s="586">
        <f t="shared" si="54"/>
        <v>38</v>
      </c>
      <c r="FS11" s="587">
        <f t="shared" si="54"/>
        <v>39</v>
      </c>
      <c r="FT11" s="556"/>
      <c r="FU11" s="588">
        <f>SUM(FU8:FU10)</f>
        <v>38</v>
      </c>
      <c r="FV11" s="589">
        <f t="shared" ref="FV11:GF11" si="55">SUM(FV8:FV10)</f>
        <v>38</v>
      </c>
      <c r="FW11" s="589">
        <f t="shared" si="55"/>
        <v>38</v>
      </c>
      <c r="FX11" s="589">
        <f t="shared" si="55"/>
        <v>38</v>
      </c>
      <c r="FY11" s="589">
        <f t="shared" si="55"/>
        <v>38</v>
      </c>
      <c r="FZ11" s="589">
        <f t="shared" si="55"/>
        <v>38</v>
      </c>
      <c r="GA11" s="589">
        <f t="shared" si="55"/>
        <v>38</v>
      </c>
      <c r="GB11" s="589">
        <f t="shared" si="55"/>
        <v>38</v>
      </c>
      <c r="GC11" s="589">
        <f t="shared" si="55"/>
        <v>38</v>
      </c>
      <c r="GD11" s="589">
        <f t="shared" si="55"/>
        <v>38</v>
      </c>
      <c r="GE11" s="589">
        <f t="shared" si="55"/>
        <v>38</v>
      </c>
      <c r="GF11" s="590">
        <f t="shared" si="55"/>
        <v>38</v>
      </c>
      <c r="GG11" s="556"/>
      <c r="GH11" s="591">
        <f>SUM(GH8:GH10)</f>
        <v>38</v>
      </c>
      <c r="GI11" s="592">
        <f t="shared" ref="GI11:GS11" si="56">SUM(GI8:GI10)</f>
        <v>38</v>
      </c>
      <c r="GJ11" s="592">
        <f t="shared" si="56"/>
        <v>38</v>
      </c>
      <c r="GK11" s="592">
        <f t="shared" si="56"/>
        <v>38</v>
      </c>
      <c r="GL11" s="592">
        <f t="shared" si="56"/>
        <v>38</v>
      </c>
      <c r="GM11" s="592">
        <f t="shared" si="56"/>
        <v>38</v>
      </c>
      <c r="GN11" s="592">
        <f t="shared" si="56"/>
        <v>38</v>
      </c>
      <c r="GO11" s="592">
        <f t="shared" si="56"/>
        <v>38</v>
      </c>
      <c r="GP11" s="592">
        <f t="shared" si="56"/>
        <v>38</v>
      </c>
      <c r="GQ11" s="592">
        <f t="shared" si="56"/>
        <v>38</v>
      </c>
      <c r="GR11" s="592">
        <f t="shared" si="56"/>
        <v>38</v>
      </c>
      <c r="GS11" s="593">
        <f t="shared" si="56"/>
        <v>38</v>
      </c>
      <c r="GU11" s="105"/>
      <c r="GV11" s="106"/>
      <c r="GW11" s="106"/>
      <c r="GX11" s="106"/>
      <c r="GY11" s="106"/>
      <c r="GZ11" s="106"/>
      <c r="HA11" s="106"/>
      <c r="HB11" s="106"/>
      <c r="HC11" s="106"/>
      <c r="HD11" s="106"/>
      <c r="HE11" s="106"/>
      <c r="HF11" s="107"/>
      <c r="HH11" s="108"/>
      <c r="HI11" s="109"/>
      <c r="HJ11" s="109"/>
      <c r="HK11" s="109"/>
      <c r="HL11" s="109"/>
      <c r="HM11" s="109"/>
      <c r="HN11" s="109"/>
      <c r="HO11" s="109"/>
      <c r="HP11" s="109"/>
      <c r="HQ11" s="109"/>
      <c r="HR11" s="109"/>
      <c r="HS11" s="110"/>
      <c r="HU11" s="111"/>
      <c r="HV11" s="112"/>
      <c r="HW11" s="112"/>
      <c r="HX11" s="112"/>
      <c r="HY11" s="112"/>
      <c r="HZ11" s="112"/>
      <c r="IA11" s="112"/>
      <c r="IB11" s="112"/>
      <c r="IC11" s="112"/>
      <c r="ID11" s="112"/>
      <c r="IE11" s="112"/>
      <c r="IF11" s="113"/>
      <c r="IH11" s="114"/>
      <c r="II11" s="115"/>
      <c r="IJ11" s="115"/>
      <c r="IK11" s="115"/>
      <c r="IL11" s="115"/>
      <c r="IM11" s="115"/>
      <c r="IN11" s="115"/>
      <c r="IO11" s="115"/>
      <c r="IP11" s="115"/>
      <c r="IQ11" s="115"/>
      <c r="IR11" s="115"/>
      <c r="IS11" s="116"/>
      <c r="IU11" s="117"/>
      <c r="IV11" s="118"/>
      <c r="IW11" s="118"/>
      <c r="IX11" s="118"/>
      <c r="IY11" s="118"/>
      <c r="IZ11" s="118"/>
      <c r="JA11" s="118"/>
      <c r="JB11" s="118"/>
      <c r="JC11" s="118"/>
      <c r="JD11" s="118"/>
      <c r="JE11" s="118"/>
      <c r="JF11" s="119"/>
      <c r="JH11" s="120"/>
      <c r="JI11" s="121"/>
      <c r="JJ11" s="121"/>
      <c r="JK11" s="121"/>
      <c r="JL11" s="121"/>
      <c r="JM11" s="121"/>
      <c r="JN11" s="121"/>
      <c r="JO11" s="121"/>
      <c r="JP11" s="121"/>
      <c r="JQ11" s="121"/>
      <c r="JR11" s="121"/>
      <c r="JS11" s="122"/>
      <c r="JU11" s="123"/>
      <c r="JV11" s="124"/>
      <c r="JW11" s="124"/>
      <c r="JX11" s="124"/>
      <c r="JY11" s="124"/>
      <c r="JZ11" s="124"/>
      <c r="KA11" s="124"/>
      <c r="KB11" s="124"/>
      <c r="KC11" s="124"/>
      <c r="KD11" s="124"/>
      <c r="KE11" s="124"/>
      <c r="KF11" s="125"/>
      <c r="KH11" s="126"/>
      <c r="KI11" s="127"/>
      <c r="KJ11" s="127"/>
      <c r="KK11" s="127"/>
      <c r="KL11" s="127"/>
      <c r="KM11" s="127"/>
      <c r="KN11" s="127"/>
      <c r="KO11" s="127"/>
      <c r="KP11" s="127"/>
      <c r="KQ11" s="127"/>
      <c r="KR11" s="127"/>
      <c r="KS11" s="128"/>
    </row>
    <row r="12" spans="1:305" x14ac:dyDescent="0.5">
      <c r="A12" s="27"/>
      <c r="B12" s="35"/>
      <c r="C12" s="28"/>
      <c r="D12" s="28"/>
      <c r="E12" s="28"/>
      <c r="F12" s="28"/>
      <c r="G12" s="28"/>
      <c r="H12" s="28"/>
      <c r="I12" s="28"/>
      <c r="J12" s="28"/>
      <c r="K12" s="28"/>
      <c r="L12" s="28"/>
      <c r="M12" s="28"/>
      <c r="N12" s="35"/>
      <c r="O12" s="36"/>
      <c r="P12" s="36"/>
      <c r="Q12" s="36"/>
      <c r="R12" s="36"/>
      <c r="S12" s="36"/>
      <c r="T12" s="36"/>
      <c r="U12" s="36"/>
      <c r="V12" s="36"/>
      <c r="W12" s="36"/>
      <c r="X12" s="36"/>
      <c r="Y12" s="36"/>
      <c r="Z12" s="89"/>
      <c r="AA12" s="6"/>
      <c r="AB12" s="28"/>
      <c r="AC12" s="28"/>
      <c r="AD12" s="28"/>
      <c r="AE12" s="28"/>
      <c r="AF12" s="28"/>
      <c r="AG12" s="28"/>
      <c r="AH12" s="28"/>
      <c r="AI12" s="28"/>
      <c r="AJ12" s="28"/>
      <c r="AK12" s="28"/>
      <c r="AL12" s="28"/>
      <c r="AM12" s="28"/>
      <c r="AN12" s="28"/>
      <c r="AO12" s="28"/>
      <c r="AP12" s="28"/>
      <c r="AQ12" s="28"/>
      <c r="AR12" s="28"/>
      <c r="AS12" s="28"/>
      <c r="AT12" s="35"/>
      <c r="AU12" s="6"/>
      <c r="AV12" s="564"/>
      <c r="AW12" s="205"/>
      <c r="AX12" s="205"/>
      <c r="AY12" s="205"/>
      <c r="AZ12" s="205"/>
      <c r="BA12" s="205"/>
      <c r="BB12" s="205"/>
      <c r="BC12" s="205"/>
      <c r="BD12" s="205"/>
      <c r="BE12" s="205"/>
      <c r="BF12" s="205"/>
      <c r="BG12" s="206"/>
      <c r="BH12" s="6"/>
      <c r="BI12" s="565"/>
      <c r="BJ12" s="207"/>
      <c r="BK12" s="207"/>
      <c r="BL12" s="207"/>
      <c r="BM12" s="207"/>
      <c r="BN12" s="207"/>
      <c r="BO12" s="207"/>
      <c r="BP12" s="207"/>
      <c r="BQ12" s="207"/>
      <c r="BR12" s="207"/>
      <c r="BS12" s="207"/>
      <c r="BT12" s="208"/>
      <c r="BV12" s="215"/>
      <c r="BW12" s="216"/>
      <c r="BX12" s="216"/>
      <c r="BY12" s="216"/>
      <c r="BZ12" s="216"/>
      <c r="CA12" s="216"/>
      <c r="CB12" s="216"/>
      <c r="CC12" s="216"/>
      <c r="CD12" s="216"/>
      <c r="CE12" s="216"/>
      <c r="CF12" s="216"/>
      <c r="CG12" s="217"/>
      <c r="CH12" s="96"/>
      <c r="CI12" s="9"/>
      <c r="CJ12" s="538"/>
      <c r="CK12" s="531"/>
      <c r="CL12" s="556"/>
      <c r="CM12" s="556"/>
      <c r="CN12" s="556"/>
      <c r="CO12" s="559"/>
      <c r="CP12" s="556"/>
      <c r="CQ12" s="560"/>
      <c r="CR12" s="559"/>
      <c r="CS12" s="556"/>
      <c r="CT12" s="560"/>
      <c r="CU12" s="559"/>
      <c r="CV12" s="556"/>
      <c r="CW12" s="556"/>
      <c r="CX12" s="556"/>
      <c r="CY12" s="556"/>
      <c r="CZ12" s="560"/>
      <c r="DA12" s="559"/>
      <c r="DB12" s="556"/>
      <c r="DC12" s="560"/>
      <c r="DD12" s="559"/>
      <c r="DE12" s="556"/>
      <c r="DF12" s="560"/>
      <c r="DG12" s="556"/>
      <c r="DH12" s="556"/>
      <c r="DI12" s="557"/>
      <c r="DJ12" s="556"/>
      <c r="DK12" s="556"/>
      <c r="DL12" s="557"/>
      <c r="DM12" s="559"/>
      <c r="DN12" s="556"/>
      <c r="DO12" s="560"/>
      <c r="DP12" s="559"/>
      <c r="DQ12" s="556"/>
      <c r="DR12" s="560"/>
      <c r="DS12" s="556"/>
      <c r="DT12" s="556"/>
      <c r="DU12" s="557"/>
      <c r="DV12" s="556"/>
      <c r="DW12" s="556"/>
      <c r="DX12" s="560"/>
      <c r="DY12" s="559"/>
      <c r="DZ12" s="556"/>
      <c r="EA12" s="560"/>
      <c r="EB12" s="559"/>
      <c r="EC12" s="556"/>
      <c r="ED12" s="560"/>
      <c r="EE12" s="556"/>
      <c r="EF12" s="556"/>
      <c r="EG12" s="557"/>
      <c r="EH12" s="556"/>
      <c r="EI12" s="556"/>
      <c r="EJ12" s="560"/>
      <c r="EK12" s="559"/>
      <c r="EL12" s="556"/>
      <c r="EM12" s="560"/>
      <c r="EN12" s="559"/>
      <c r="EO12" s="556"/>
      <c r="EP12" s="560"/>
      <c r="EQ12" s="556"/>
      <c r="ER12" s="556"/>
      <c r="ES12" s="557"/>
      <c r="EU12" s="338"/>
      <c r="EW12" s="351"/>
      <c r="EX12" s="347"/>
      <c r="EZ12" s="351"/>
      <c r="FA12" s="347"/>
      <c r="FC12" s="351"/>
      <c r="FF12" s="292"/>
      <c r="FH12" s="338"/>
      <c r="FJ12" s="351"/>
      <c r="FK12" s="347"/>
      <c r="FM12" s="351"/>
      <c r="FN12" s="347"/>
      <c r="FP12" s="351"/>
      <c r="FS12" s="292"/>
      <c r="FU12" s="338"/>
      <c r="GF12" s="292"/>
      <c r="GH12" s="338"/>
      <c r="GS12" s="292"/>
      <c r="GU12" s="105"/>
      <c r="GV12" s="106"/>
      <c r="GW12" s="106"/>
      <c r="GX12" s="106"/>
      <c r="GY12" s="106"/>
      <c r="GZ12" s="106"/>
      <c r="HA12" s="106"/>
      <c r="HB12" s="106"/>
      <c r="HC12" s="106"/>
      <c r="HD12" s="106"/>
      <c r="HE12" s="106"/>
      <c r="HF12" s="107"/>
      <c r="HH12" s="108"/>
      <c r="HI12" s="109"/>
      <c r="HJ12" s="109"/>
      <c r="HK12" s="109"/>
      <c r="HL12" s="109"/>
      <c r="HM12" s="109"/>
      <c r="HN12" s="109"/>
      <c r="HO12" s="109"/>
      <c r="HP12" s="109"/>
      <c r="HQ12" s="109"/>
      <c r="HR12" s="109"/>
      <c r="HS12" s="110"/>
      <c r="HU12" s="111"/>
      <c r="HV12" s="112"/>
      <c r="HW12" s="112"/>
      <c r="HX12" s="112"/>
      <c r="HY12" s="112"/>
      <c r="HZ12" s="112"/>
      <c r="IA12" s="112"/>
      <c r="IB12" s="112"/>
      <c r="IC12" s="112"/>
      <c r="ID12" s="112"/>
      <c r="IE12" s="112"/>
      <c r="IF12" s="113"/>
      <c r="IH12" s="114"/>
      <c r="II12" s="115"/>
      <c r="IJ12" s="115"/>
      <c r="IK12" s="115"/>
      <c r="IL12" s="115"/>
      <c r="IM12" s="115"/>
      <c r="IN12" s="115"/>
      <c r="IO12" s="115"/>
      <c r="IP12" s="115"/>
      <c r="IQ12" s="115"/>
      <c r="IR12" s="115"/>
      <c r="IS12" s="116"/>
      <c r="IU12" s="117"/>
      <c r="IV12" s="118"/>
      <c r="IW12" s="118"/>
      <c r="IX12" s="118"/>
      <c r="IY12" s="118"/>
      <c r="IZ12" s="118"/>
      <c r="JA12" s="118"/>
      <c r="JB12" s="118"/>
      <c r="JC12" s="118"/>
      <c r="JD12" s="118"/>
      <c r="JE12" s="118"/>
      <c r="JF12" s="119"/>
      <c r="JH12" s="120"/>
      <c r="JI12" s="121"/>
      <c r="JJ12" s="121"/>
      <c r="JK12" s="121"/>
      <c r="JL12" s="121"/>
      <c r="JM12" s="121"/>
      <c r="JN12" s="121"/>
      <c r="JO12" s="121"/>
      <c r="JP12" s="121"/>
      <c r="JQ12" s="121"/>
      <c r="JR12" s="121"/>
      <c r="JS12" s="122"/>
      <c r="JU12" s="123"/>
      <c r="JV12" s="124"/>
      <c r="JW12" s="124"/>
      <c r="JX12" s="124"/>
      <c r="JY12" s="124"/>
      <c r="JZ12" s="124"/>
      <c r="KA12" s="124"/>
      <c r="KB12" s="124"/>
      <c r="KC12" s="124"/>
      <c r="KD12" s="124"/>
      <c r="KE12" s="124"/>
      <c r="KF12" s="125"/>
      <c r="KH12" s="126"/>
      <c r="KI12" s="127"/>
      <c r="KJ12" s="127"/>
      <c r="KK12" s="127"/>
      <c r="KL12" s="127"/>
      <c r="KM12" s="127"/>
      <c r="KN12" s="127"/>
      <c r="KO12" s="127"/>
      <c r="KP12" s="127"/>
      <c r="KQ12" s="127"/>
      <c r="KR12" s="127"/>
      <c r="KS12" s="128"/>
    </row>
    <row r="13" spans="1:305" ht="16.5" thickBot="1" x14ac:dyDescent="0.55000000000000004">
      <c r="A13" s="27"/>
      <c r="B13" s="43" t="s">
        <v>36</v>
      </c>
      <c r="C13" s="42" t="e">
        <f t="shared" ref="C13:T13" si="57">+C4+C5+C6-SUM(C8:C10)-C29</f>
        <v>#REF!</v>
      </c>
      <c r="D13" s="42" t="e">
        <f t="shared" si="57"/>
        <v>#REF!</v>
      </c>
      <c r="E13" s="42" t="e">
        <f t="shared" si="57"/>
        <v>#REF!</v>
      </c>
      <c r="F13" s="42" t="e">
        <f t="shared" si="57"/>
        <v>#REF!</v>
      </c>
      <c r="G13" s="42" t="e">
        <f t="shared" si="57"/>
        <v>#REF!</v>
      </c>
      <c r="H13" s="42" t="e">
        <f t="shared" si="57"/>
        <v>#REF!</v>
      </c>
      <c r="I13" s="42" t="e">
        <f t="shared" si="57"/>
        <v>#REF!</v>
      </c>
      <c r="J13" s="42" t="e">
        <f t="shared" si="57"/>
        <v>#REF!</v>
      </c>
      <c r="K13" s="42" t="e">
        <f t="shared" si="57"/>
        <v>#REF!</v>
      </c>
      <c r="L13" s="42" t="e">
        <f t="shared" si="57"/>
        <v>#REF!</v>
      </c>
      <c r="M13" s="42" t="e">
        <f t="shared" si="57"/>
        <v>#REF!</v>
      </c>
      <c r="N13" s="43" t="e">
        <f t="shared" si="57"/>
        <v>#REF!</v>
      </c>
      <c r="O13" s="44" t="e">
        <f t="shared" si="57"/>
        <v>#REF!</v>
      </c>
      <c r="P13" s="44" t="e">
        <f t="shared" si="57"/>
        <v>#REF!</v>
      </c>
      <c r="Q13" s="44" t="e">
        <f t="shared" si="57"/>
        <v>#REF!</v>
      </c>
      <c r="R13" s="44" t="e">
        <f t="shared" si="57"/>
        <v>#REF!</v>
      </c>
      <c r="S13" s="44" t="e">
        <f t="shared" si="57"/>
        <v>#REF!</v>
      </c>
      <c r="T13" s="44" t="e">
        <f t="shared" si="57"/>
        <v>#REF!</v>
      </c>
      <c r="U13" s="44" t="e">
        <f>+U4+U5+U6-SUM(U8:U10)-U29+T29/10</f>
        <v>#REF!</v>
      </c>
      <c r="V13" s="44" t="e">
        <f>+V4+V5+V6-SUM(V8:V10)-V29+U29/10</f>
        <v>#REF!</v>
      </c>
      <c r="W13" s="44" t="e">
        <f>+W4+W5+W6-SUM(W8:W10)-W29+V29/10</f>
        <v>#REF!</v>
      </c>
      <c r="X13" s="44" t="e">
        <f>+X4+X5+X6-SUM(X8:X10)-X29+W29/10</f>
        <v>#REF!</v>
      </c>
      <c r="Y13" s="44" t="e">
        <f>+Y4+Y5+Y6-SUM(Y8:Y10)-Y29+X29/10</f>
        <v>#REF!</v>
      </c>
      <c r="Z13" s="45" t="e">
        <f>+Z4+Z5+Z6-SUM(Z8:Z10)-Z29</f>
        <v>#REF!</v>
      </c>
      <c r="AA13" s="6" t="s">
        <v>36</v>
      </c>
      <c r="AB13" s="218" t="e">
        <f t="shared" ref="AB13:AT13" si="58">+AB4+AB5+AB6-SUM(AB8:AB10)-AB29+AB6/10*12</f>
        <v>#REF!</v>
      </c>
      <c r="AC13" s="218" t="e">
        <f t="shared" si="58"/>
        <v>#REF!</v>
      </c>
      <c r="AD13" s="218" t="e">
        <f t="shared" si="58"/>
        <v>#REF!</v>
      </c>
      <c r="AE13" s="218" t="e">
        <f t="shared" si="58"/>
        <v>#REF!</v>
      </c>
      <c r="AF13" s="218" t="e">
        <f t="shared" si="58"/>
        <v>#REF!</v>
      </c>
      <c r="AG13" s="218" t="e">
        <f t="shared" si="58"/>
        <v>#REF!</v>
      </c>
      <c r="AH13" s="218" t="e">
        <f t="shared" si="58"/>
        <v>#REF!</v>
      </c>
      <c r="AI13" s="218" t="e">
        <f t="shared" si="58"/>
        <v>#REF!</v>
      </c>
      <c r="AJ13" s="218" t="e">
        <f t="shared" si="58"/>
        <v>#REF!</v>
      </c>
      <c r="AK13" s="218" t="e">
        <f t="shared" si="58"/>
        <v>#REF!</v>
      </c>
      <c r="AL13" s="218" t="e">
        <f t="shared" si="58"/>
        <v>#REF!</v>
      </c>
      <c r="AM13" s="218" t="e">
        <f t="shared" si="58"/>
        <v>#REF!</v>
      </c>
      <c r="AN13" s="218" t="e">
        <f t="shared" si="58"/>
        <v>#REF!</v>
      </c>
      <c r="AO13" s="218" t="e">
        <f t="shared" si="58"/>
        <v>#REF!</v>
      </c>
      <c r="AP13" s="218" t="e">
        <f t="shared" si="58"/>
        <v>#REF!</v>
      </c>
      <c r="AQ13" s="218" t="e">
        <f t="shared" si="58"/>
        <v>#REF!</v>
      </c>
      <c r="AR13" s="218" t="e">
        <f t="shared" si="58"/>
        <v>#REF!</v>
      </c>
      <c r="AS13" s="218" t="e">
        <f t="shared" si="58"/>
        <v>#REF!</v>
      </c>
      <c r="AT13" s="219" t="e">
        <f t="shared" si="58"/>
        <v>#REF!</v>
      </c>
      <c r="AU13" s="6" t="s">
        <v>36</v>
      </c>
      <c r="AV13" s="220" t="e">
        <f t="shared" ref="AV13:BC13" si="59">+AV4+AV5+AV6-SUM(AV8:AV10)-AV29</f>
        <v>#REF!</v>
      </c>
      <c r="AW13" s="221" t="e">
        <f t="shared" si="59"/>
        <v>#REF!</v>
      </c>
      <c r="AX13" s="221" t="e">
        <f t="shared" si="59"/>
        <v>#REF!</v>
      </c>
      <c r="AY13" s="221" t="e">
        <f t="shared" si="59"/>
        <v>#REF!</v>
      </c>
      <c r="AZ13" s="221" t="e">
        <f t="shared" si="59"/>
        <v>#REF!</v>
      </c>
      <c r="BA13" s="221" t="e">
        <f t="shared" si="59"/>
        <v>#REF!</v>
      </c>
      <c r="BB13" s="221" t="e">
        <f t="shared" si="59"/>
        <v>#REF!</v>
      </c>
      <c r="BC13" s="221" t="e">
        <f t="shared" si="59"/>
        <v>#REF!</v>
      </c>
      <c r="BD13" s="221">
        <v>351</v>
      </c>
      <c r="BE13" s="221">
        <f>+BE4+BE5+BE6-SUM(BE8:BE10)-BE29</f>
        <v>347</v>
      </c>
      <c r="BF13" s="221">
        <f>+BF4+BF5+BF6-SUM(BF8:BF10)-BF29</f>
        <v>337</v>
      </c>
      <c r="BG13" s="222">
        <v>321</v>
      </c>
      <c r="BH13" s="6"/>
      <c r="BI13" s="223">
        <f>+BI4+BI5+BI6-SUM(BI8:BI10)-BI29+BG6/10</f>
        <v>307</v>
      </c>
      <c r="BJ13" s="224">
        <f t="shared" ref="BJ13:BS13" si="60">+BJ4+BJ5+BJ6-SUM(BJ8:BJ10)-BJ29+BI6/10</f>
        <v>304</v>
      </c>
      <c r="BK13" s="224">
        <f t="shared" si="60"/>
        <v>298</v>
      </c>
      <c r="BL13" s="224">
        <f t="shared" si="60"/>
        <v>297</v>
      </c>
      <c r="BM13" s="224">
        <f t="shared" si="60"/>
        <v>288</v>
      </c>
      <c r="BN13" s="224">
        <f t="shared" si="60"/>
        <v>280</v>
      </c>
      <c r="BO13" s="224">
        <f t="shared" si="60"/>
        <v>271</v>
      </c>
      <c r="BP13" s="224">
        <f t="shared" si="60"/>
        <v>270</v>
      </c>
      <c r="BQ13" s="224">
        <f t="shared" si="60"/>
        <v>274</v>
      </c>
      <c r="BR13" s="224">
        <f t="shared" si="60"/>
        <v>278</v>
      </c>
      <c r="BS13" s="224">
        <f t="shared" si="60"/>
        <v>271</v>
      </c>
      <c r="BT13" s="225">
        <v>275</v>
      </c>
      <c r="BV13" s="226">
        <v>307</v>
      </c>
      <c r="BW13" s="227">
        <v>304</v>
      </c>
      <c r="BX13" s="227">
        <v>298</v>
      </c>
      <c r="BY13" s="227">
        <v>297</v>
      </c>
      <c r="BZ13" s="227">
        <v>288</v>
      </c>
      <c r="CA13" s="227">
        <v>280</v>
      </c>
      <c r="CB13" s="227">
        <v>271</v>
      </c>
      <c r="CC13" s="227">
        <v>270</v>
      </c>
      <c r="CD13" s="227">
        <v>274</v>
      </c>
      <c r="CE13" s="227">
        <v>278</v>
      </c>
      <c r="CF13" s="227">
        <v>271</v>
      </c>
      <c r="CG13" s="228">
        <v>275</v>
      </c>
      <c r="CH13" s="269"/>
      <c r="CI13" s="16"/>
      <c r="CJ13" s="539" t="s">
        <v>36</v>
      </c>
      <c r="CK13" s="532"/>
      <c r="CL13" s="229">
        <f>+CL4+CL5+CL6-SUM(CL8:CL10)-CL29+CG6/10</f>
        <v>277</v>
      </c>
      <c r="CM13" s="229">
        <f t="shared" ref="CM13:DI13" si="61">+CM4+CM5+CM6-SUM(CM8:CM10)-CM29+CL6/10</f>
        <v>292</v>
      </c>
      <c r="CN13" s="229">
        <f t="shared" si="61"/>
        <v>289</v>
      </c>
      <c r="CO13" s="349">
        <f t="shared" si="61"/>
        <v>293</v>
      </c>
      <c r="CP13" s="229">
        <f t="shared" si="61"/>
        <v>279</v>
      </c>
      <c r="CQ13" s="353">
        <f t="shared" si="61"/>
        <v>283</v>
      </c>
      <c r="CR13" s="349">
        <f t="shared" ref="CR13" si="62">+CR4+CR5+CR6-SUM(CR8:CR10)-CR29+CQ6/10</f>
        <v>256</v>
      </c>
      <c r="CS13" s="229">
        <f t="shared" ref="CS13" si="63">+CS4+CS5+CS6-SUM(CS8:CS10)-CS29+CR6/10</f>
        <v>252</v>
      </c>
      <c r="CT13" s="353">
        <f t="shared" ref="CT13" si="64">+CT4+CT5+CT6-SUM(CT8:CT10)-CT29+CS6/10</f>
        <v>251</v>
      </c>
      <c r="CU13" s="349">
        <f>+CU4+CU5+CU6-SUM(CU8:CU10)-CU29+CT6/10</f>
        <v>263</v>
      </c>
      <c r="CV13" s="229">
        <f t="shared" si="61"/>
        <v>259</v>
      </c>
      <c r="CW13" s="424">
        <f>+CW4+CW5+CW6-SUM(CW8:CW10)-CW29+CV6/10</f>
        <v>251</v>
      </c>
      <c r="CX13" s="340">
        <f>+CX4+CX5+CX6-SUM(CX8:CX10)-CX29+CW6/10</f>
        <v>267</v>
      </c>
      <c r="CY13" s="229">
        <f>+CY4+CY5+CY6-SUM(CY8:CY10)-CY29+CX6/10</f>
        <v>264</v>
      </c>
      <c r="CZ13" s="353">
        <f>+CZ4+CZ5+CZ6-SUM(CZ8:CZ10)-CZ29+CY6/10</f>
        <v>254</v>
      </c>
      <c r="DA13" s="349">
        <f t="shared" si="61"/>
        <v>248</v>
      </c>
      <c r="DB13" s="229">
        <f t="shared" si="61"/>
        <v>251</v>
      </c>
      <c r="DC13" s="353">
        <f t="shared" si="61"/>
        <v>256</v>
      </c>
      <c r="DD13" s="349">
        <f t="shared" si="61"/>
        <v>250</v>
      </c>
      <c r="DE13" s="229">
        <f t="shared" si="61"/>
        <v>252</v>
      </c>
      <c r="DF13" s="353">
        <f t="shared" si="61"/>
        <v>255</v>
      </c>
      <c r="DG13" s="229">
        <f t="shared" si="61"/>
        <v>253</v>
      </c>
      <c r="DH13" s="229">
        <f t="shared" si="61"/>
        <v>249</v>
      </c>
      <c r="DI13" s="424">
        <f t="shared" si="61"/>
        <v>243</v>
      </c>
      <c r="DJ13" s="340">
        <f>+DJ4+DJ5+DJ6-SUM(DJ8:DJ10)-DJ29+DI6/10</f>
        <v>254</v>
      </c>
      <c r="DK13" s="229">
        <f t="shared" ref="DK13" si="65">+DK4+DK5+DK6-SUM(DK8:DK10)-DK29+DJ6/10</f>
        <v>261</v>
      </c>
      <c r="DL13" s="424">
        <f t="shared" ref="DL13" si="66">+DL4+DL5+DL6-SUM(DL8:DL10)-DL29+DK6/10</f>
        <v>262</v>
      </c>
      <c r="DM13" s="349">
        <f t="shared" ref="DM13" si="67">+DM4+DM5+DM6-SUM(DM8:DM10)-DM29+DL6/10</f>
        <v>274</v>
      </c>
      <c r="DN13" s="229">
        <f>+DN4+DN5+DN6-SUM(DN8:DN10)-DN29+DM6/10</f>
        <v>281</v>
      </c>
      <c r="DO13" s="353">
        <f t="shared" ref="DO13" si="68">+DO4+DO5+DO6-SUM(DO8:DO10)-DO29+DN6/10</f>
        <v>283</v>
      </c>
      <c r="DP13" s="349">
        <f>+DP4+DP5+DP6-SUM(DP8:DP10)-DP29+DO6/10</f>
        <v>297</v>
      </c>
      <c r="DQ13" s="229">
        <f>+DQ4+DQ5+DQ6-SUM(DQ8:DQ10)-DQ29+DP6/10</f>
        <v>305</v>
      </c>
      <c r="DR13" s="353">
        <f t="shared" ref="DR13" si="69">+DR4+DR5+DR6-SUM(DR8:DR10)-DR29+DQ6/10</f>
        <v>300</v>
      </c>
      <c r="DS13" s="229">
        <f t="shared" ref="DS13" si="70">+DS4+DS5+DS6-SUM(DS8:DS10)-DS29+DR6/10</f>
        <v>310</v>
      </c>
      <c r="DT13" s="229">
        <f>+DT4+DT5+DT6-SUM(DT8:DT10)-DT29+DS6/10</f>
        <v>309</v>
      </c>
      <c r="DU13" s="424">
        <f>+DU4+DU5+DU6-SUM(DU8:DU10)-DU29+DT6/10</f>
        <v>307</v>
      </c>
      <c r="DV13" s="502">
        <f>+DV4+DV5+DV6-SUM(DV8:DV10)-DV29+DU6/10</f>
        <v>316</v>
      </c>
      <c r="DW13" s="229">
        <f t="shared" ref="DW13" si="71">+DW4+DW5+DW6-SUM(DW8:DW10)-DW29+DV6/10</f>
        <v>314</v>
      </c>
      <c r="DX13" s="353">
        <f t="shared" ref="DX13" si="72">+DX4+DX5+DX6-SUM(DX8:DX10)-DX29+DW6/10</f>
        <v>326</v>
      </c>
      <c r="DY13" s="349">
        <f>+DY4+DY5+DY6-SUM(DY8:DY10)-DY29+DX6/10</f>
        <v>335</v>
      </c>
      <c r="DZ13" s="229">
        <f>+DZ4+DZ5+DZ6-SUM(DZ8:DZ10)-DZ29+DY6/10</f>
        <v>341</v>
      </c>
      <c r="EA13" s="353">
        <f t="shared" ref="EA13" si="73">+EA4+EA5+EA6-SUM(EA8:EA10)-EA29+DZ6/10</f>
        <v>339</v>
      </c>
      <c r="EB13" s="349">
        <f t="shared" ref="EB13:EG13" si="74">+EB4+EB5+EB6-SUM(EB8:EB10)-EB29+EA6/10</f>
        <v>340</v>
      </c>
      <c r="EC13" s="229">
        <f t="shared" si="74"/>
        <v>362</v>
      </c>
      <c r="ED13" s="229">
        <f t="shared" si="74"/>
        <v>359</v>
      </c>
      <c r="EE13" s="229">
        <f t="shared" si="74"/>
        <v>376</v>
      </c>
      <c r="EF13" s="229">
        <f t="shared" si="74"/>
        <v>389</v>
      </c>
      <c r="EG13" s="424">
        <f t="shared" si="74"/>
        <v>391</v>
      </c>
      <c r="EH13" s="340">
        <f>+EH4+EH5+EH6-SUM(EH8:EH10)-EH29+EG6/10</f>
        <v>396</v>
      </c>
      <c r="EI13" s="229">
        <f>+EI4+EI5+EI6-SUM(EI8:EI10)-EI29+EH6/10</f>
        <v>402</v>
      </c>
      <c r="EJ13" s="353">
        <f t="shared" ref="EJ13" si="75">+EJ4+EJ5+EJ6-SUM(EJ8:EJ10)-EJ29+EI6/10</f>
        <v>413</v>
      </c>
      <c r="EK13" s="349">
        <f t="shared" ref="EK13" si="76">+EK4+EK5+EK6-SUM(EK8:EK10)-EK29+EJ6/10</f>
        <v>438</v>
      </c>
      <c r="EL13" s="229">
        <f t="shared" ref="EL13" si="77">+EL4+EL5+EL6-SUM(EL8:EL10)-EL29+EK6/10</f>
        <v>459</v>
      </c>
      <c r="EM13" s="353">
        <f t="shared" ref="EM13" si="78">+EM4+EM5+EM6-SUM(EM8:EM10)-EM29+EL6/10</f>
        <v>472</v>
      </c>
      <c r="EN13" s="349">
        <f t="shared" ref="EN13" si="79">+EN4+EN5+EN6-SUM(EN8:EN10)-EN29+EM6/10</f>
        <v>477</v>
      </c>
      <c r="EO13" s="229">
        <f>+EO4+EO5+EO6-SUM(EO8:EO10)-EO29+EN6/10</f>
        <v>474</v>
      </c>
      <c r="EP13" s="353">
        <f t="shared" ref="EP13" si="80">+EP4+EP5+EP6-SUM(EP8:EP10)-EP29+EO6/10</f>
        <v>460</v>
      </c>
      <c r="EQ13" s="229">
        <f>+EQ4+EQ5+EQ6-SUM(EQ8:EQ10)-EQ29+EP6/10</f>
        <v>456</v>
      </c>
      <c r="ER13" s="229">
        <f t="shared" ref="ER13" si="81">+ER4+ER5+ER6-SUM(ER8:ER10)-ER29+EQ6/10</f>
        <v>467</v>
      </c>
      <c r="ES13" s="424">
        <f>+ES4+ES5+ES6-SUM(ES8:ES10)-ES29+ER6/10</f>
        <v>459</v>
      </c>
      <c r="ET13" s="15"/>
      <c r="EU13" s="340">
        <f>EU4+EU5-EU11</f>
        <v>447</v>
      </c>
      <c r="EV13" s="229">
        <f t="shared" ref="EV13:FE13" si="82">EV4+EV5-EV11</f>
        <v>461</v>
      </c>
      <c r="EW13" s="353">
        <f>EW4+EW5-EW11</f>
        <v>477</v>
      </c>
      <c r="EX13" s="349">
        <f>EX4+EX5-EX11</f>
        <v>478</v>
      </c>
      <c r="EY13" s="229">
        <f t="shared" si="82"/>
        <v>488</v>
      </c>
      <c r="EZ13" s="353">
        <f>EZ4+EZ5-EZ11</f>
        <v>488</v>
      </c>
      <c r="FA13" s="349">
        <f t="shared" si="82"/>
        <v>511</v>
      </c>
      <c r="FB13" s="653">
        <f t="shared" si="82"/>
        <v>516</v>
      </c>
      <c r="FC13" s="659">
        <f t="shared" si="82"/>
        <v>520</v>
      </c>
      <c r="FD13" s="653">
        <f t="shared" si="82"/>
        <v>521</v>
      </c>
      <c r="FE13" s="653">
        <f t="shared" si="82"/>
        <v>521</v>
      </c>
      <c r="FF13" s="654">
        <f>FF4+FF5-FF11</f>
        <v>521</v>
      </c>
      <c r="FG13" s="15"/>
      <c r="FH13" s="232">
        <f t="shared" ref="FH13:GF13" si="83">+FH4+FH5+FH6-SUM(FH8:FH10)-FH29+FG6/10</f>
        <v>516</v>
      </c>
      <c r="FI13" s="230">
        <f t="shared" si="83"/>
        <v>511</v>
      </c>
      <c r="FJ13" s="671">
        <f t="shared" si="83"/>
        <v>505</v>
      </c>
      <c r="FK13" s="679">
        <f t="shared" si="83"/>
        <v>506</v>
      </c>
      <c r="FL13" s="230">
        <f t="shared" si="83"/>
        <v>507</v>
      </c>
      <c r="FM13" s="671">
        <f t="shared" si="83"/>
        <v>508</v>
      </c>
      <c r="FN13" s="679">
        <f t="shared" si="83"/>
        <v>513</v>
      </c>
      <c r="FO13" s="230">
        <f t="shared" si="83"/>
        <v>518</v>
      </c>
      <c r="FP13" s="671">
        <f t="shared" si="83"/>
        <v>523</v>
      </c>
      <c r="FQ13" s="230">
        <f t="shared" si="83"/>
        <v>525</v>
      </c>
      <c r="FR13" s="230">
        <f t="shared" si="83"/>
        <v>527</v>
      </c>
      <c r="FS13" s="231">
        <f t="shared" si="83"/>
        <v>528</v>
      </c>
      <c r="FT13" s="15"/>
      <c r="FU13" s="233">
        <f t="shared" si="83"/>
        <v>530</v>
      </c>
      <c r="FV13" s="234">
        <f t="shared" si="83"/>
        <v>532</v>
      </c>
      <c r="FW13" s="234">
        <f t="shared" si="83"/>
        <v>534</v>
      </c>
      <c r="FX13" s="234">
        <f t="shared" si="83"/>
        <v>536</v>
      </c>
      <c r="FY13" s="234">
        <f t="shared" si="83"/>
        <v>538</v>
      </c>
      <c r="FZ13" s="234">
        <f t="shared" si="83"/>
        <v>540</v>
      </c>
      <c r="GA13" s="234">
        <f t="shared" si="83"/>
        <v>542</v>
      </c>
      <c r="GB13" s="234">
        <f t="shared" si="83"/>
        <v>544</v>
      </c>
      <c r="GC13" s="234">
        <f t="shared" si="83"/>
        <v>546</v>
      </c>
      <c r="GD13" s="234">
        <f t="shared" si="83"/>
        <v>548</v>
      </c>
      <c r="GE13" s="234">
        <f t="shared" si="83"/>
        <v>550</v>
      </c>
      <c r="GF13" s="235">
        <f t="shared" si="83"/>
        <v>552</v>
      </c>
      <c r="GG13" s="15"/>
      <c r="GH13" s="236">
        <f t="shared" ref="GH13:GS13" si="84">+GH4+GH5+GH6-SUM(GH8:GH10)-GH29+GG6/10</f>
        <v>554</v>
      </c>
      <c r="GI13" s="237">
        <f t="shared" si="84"/>
        <v>556</v>
      </c>
      <c r="GJ13" s="237">
        <f t="shared" si="84"/>
        <v>558</v>
      </c>
      <c r="GK13" s="237">
        <f t="shared" si="84"/>
        <v>560</v>
      </c>
      <c r="GL13" s="237">
        <f t="shared" si="84"/>
        <v>562</v>
      </c>
      <c r="GM13" s="237">
        <f t="shared" si="84"/>
        <v>564</v>
      </c>
      <c r="GN13" s="237">
        <f t="shared" si="84"/>
        <v>566</v>
      </c>
      <c r="GO13" s="237">
        <f t="shared" si="84"/>
        <v>568</v>
      </c>
      <c r="GP13" s="237">
        <f t="shared" si="84"/>
        <v>570</v>
      </c>
      <c r="GQ13" s="237">
        <f t="shared" si="84"/>
        <v>572</v>
      </c>
      <c r="GR13" s="237">
        <f t="shared" si="84"/>
        <v>574</v>
      </c>
      <c r="GS13" s="238">
        <f t="shared" si="84"/>
        <v>576</v>
      </c>
      <c r="GT13" s="15"/>
      <c r="GU13" s="19"/>
      <c r="GV13" s="20"/>
      <c r="GW13" s="20"/>
      <c r="GX13" s="20"/>
      <c r="GY13" s="20"/>
      <c r="GZ13" s="20"/>
      <c r="HA13" s="20"/>
      <c r="HB13" s="20"/>
      <c r="HC13" s="20"/>
      <c r="HD13" s="20"/>
      <c r="HE13" s="20"/>
      <c r="HF13" s="21"/>
      <c r="HG13" s="15"/>
      <c r="HH13" s="239"/>
      <c r="HI13" s="240"/>
      <c r="HJ13" s="240"/>
      <c r="HK13" s="240"/>
      <c r="HL13" s="240"/>
      <c r="HM13" s="240"/>
      <c r="HN13" s="240"/>
      <c r="HO13" s="240"/>
      <c r="HP13" s="240"/>
      <c r="HQ13" s="240"/>
      <c r="HR13" s="240"/>
      <c r="HS13" s="241"/>
      <c r="HT13" s="15"/>
      <c r="HU13" s="242"/>
      <c r="HV13" s="243"/>
      <c r="HW13" s="243"/>
      <c r="HX13" s="243"/>
      <c r="HY13" s="243"/>
      <c r="HZ13" s="243"/>
      <c r="IA13" s="243"/>
      <c r="IB13" s="243"/>
      <c r="IC13" s="243"/>
      <c r="ID13" s="243"/>
      <c r="IE13" s="243"/>
      <c r="IF13" s="244"/>
      <c r="IG13" s="15"/>
      <c r="IH13" s="245"/>
      <c r="II13" s="246"/>
      <c r="IJ13" s="246"/>
      <c r="IK13" s="246"/>
      <c r="IL13" s="246"/>
      <c r="IM13" s="246"/>
      <c r="IN13" s="246"/>
      <c r="IO13" s="246"/>
      <c r="IP13" s="246"/>
      <c r="IQ13" s="246"/>
      <c r="IR13" s="246"/>
      <c r="IS13" s="247"/>
      <c r="IT13" s="15"/>
      <c r="IU13" s="248"/>
      <c r="IV13" s="249"/>
      <c r="IW13" s="249"/>
      <c r="IX13" s="249"/>
      <c r="IY13" s="249"/>
      <c r="IZ13" s="249"/>
      <c r="JA13" s="249"/>
      <c r="JB13" s="249"/>
      <c r="JC13" s="249"/>
      <c r="JD13" s="249"/>
      <c r="JE13" s="249"/>
      <c r="JF13" s="250"/>
      <c r="JG13" s="15"/>
      <c r="JH13" s="251"/>
      <c r="JI13" s="252"/>
      <c r="JJ13" s="252"/>
      <c r="JK13" s="252"/>
      <c r="JL13" s="252"/>
      <c r="JM13" s="252"/>
      <c r="JN13" s="252"/>
      <c r="JO13" s="252"/>
      <c r="JP13" s="252"/>
      <c r="JQ13" s="252"/>
      <c r="JR13" s="252"/>
      <c r="JS13" s="253"/>
      <c r="JT13" s="15"/>
      <c r="JU13" s="254"/>
      <c r="JV13" s="255"/>
      <c r="JW13" s="255"/>
      <c r="JX13" s="255"/>
      <c r="JY13" s="255"/>
      <c r="JZ13" s="255"/>
      <c r="KA13" s="255"/>
      <c r="KB13" s="255"/>
      <c r="KC13" s="255"/>
      <c r="KD13" s="255"/>
      <c r="KE13" s="255"/>
      <c r="KF13" s="256"/>
      <c r="KG13" s="15"/>
      <c r="KH13" s="257"/>
      <c r="KI13" s="258"/>
      <c r="KJ13" s="258"/>
      <c r="KK13" s="258"/>
      <c r="KL13" s="258"/>
      <c r="KM13" s="258"/>
      <c r="KN13" s="258"/>
      <c r="KO13" s="258"/>
      <c r="KP13" s="258"/>
      <c r="KQ13" s="258"/>
      <c r="KR13" s="258"/>
      <c r="KS13" s="259"/>
    </row>
    <row r="14" spans="1:305" x14ac:dyDescent="0.5">
      <c r="A14" s="27"/>
      <c r="B14" s="43"/>
      <c r="C14" s="42"/>
      <c r="D14" s="42"/>
      <c r="E14" s="42"/>
      <c r="F14" s="42"/>
      <c r="G14" s="42"/>
      <c r="H14" s="42"/>
      <c r="I14" s="42"/>
      <c r="J14" s="42"/>
      <c r="K14" s="42"/>
      <c r="L14" s="42"/>
      <c r="M14" s="42"/>
      <c r="N14" s="43"/>
      <c r="O14" s="44"/>
      <c r="P14" s="44"/>
      <c r="Q14" s="44"/>
      <c r="R14" s="44"/>
      <c r="S14" s="44"/>
      <c r="T14" s="44"/>
      <c r="U14" s="44"/>
      <c r="V14" s="44"/>
      <c r="W14" s="44"/>
      <c r="X14" s="44"/>
      <c r="Y14" s="44"/>
      <c r="Z14" s="45"/>
      <c r="AA14" s="6"/>
      <c r="AB14" s="218"/>
      <c r="AC14" s="218"/>
      <c r="AD14" s="218"/>
      <c r="AE14" s="218"/>
      <c r="AF14" s="218"/>
      <c r="AG14" s="218"/>
      <c r="AH14" s="218"/>
      <c r="AI14" s="218"/>
      <c r="AJ14" s="218"/>
      <c r="AK14" s="218"/>
      <c r="AL14" s="218"/>
      <c r="AM14" s="218"/>
      <c r="AN14" s="218"/>
      <c r="AO14" s="218"/>
      <c r="AP14" s="218"/>
      <c r="AQ14" s="218"/>
      <c r="AR14" s="218"/>
      <c r="AS14" s="218"/>
      <c r="AT14" s="219"/>
      <c r="AU14" s="6"/>
      <c r="AV14" s="41"/>
      <c r="AW14" s="42"/>
      <c r="AX14" s="42"/>
      <c r="AY14" s="42"/>
      <c r="AZ14" s="42"/>
      <c r="BA14" s="42"/>
      <c r="BB14" s="42"/>
      <c r="BC14" s="42"/>
      <c r="BD14" s="42"/>
      <c r="BE14" s="42"/>
      <c r="BF14" s="42"/>
      <c r="BG14" s="43"/>
      <c r="BH14" s="6"/>
      <c r="BI14" s="49"/>
      <c r="BJ14" s="44"/>
      <c r="BK14" s="44"/>
      <c r="BL14" s="44"/>
      <c r="BM14" s="44"/>
      <c r="BN14" s="44"/>
      <c r="BO14" s="44"/>
      <c r="BP14" s="44"/>
      <c r="BQ14" s="44"/>
      <c r="BR14" s="44"/>
      <c r="BS14" s="44"/>
      <c r="BT14" s="45"/>
      <c r="BV14" s="377"/>
      <c r="BW14" s="378"/>
      <c r="BX14" s="378"/>
      <c r="BY14" s="378"/>
      <c r="BZ14" s="378"/>
      <c r="CA14" s="378"/>
      <c r="CB14" s="378"/>
      <c r="CC14" s="378"/>
      <c r="CD14" s="378"/>
      <c r="CE14" s="378"/>
      <c r="CF14" s="378"/>
      <c r="CG14" s="269"/>
      <c r="CH14" s="269"/>
      <c r="CI14" s="16"/>
      <c r="CJ14" s="539"/>
      <c r="CK14" s="532"/>
      <c r="CL14" s="15"/>
      <c r="CM14" s="15"/>
      <c r="CN14" s="15"/>
      <c r="CO14" s="379"/>
      <c r="CP14" s="15"/>
      <c r="CQ14" s="380"/>
      <c r="CR14" s="379"/>
      <c r="CS14" s="15"/>
      <c r="CT14" s="380"/>
      <c r="CU14" s="379"/>
      <c r="CV14" s="15"/>
      <c r="CW14" s="380"/>
      <c r="CX14" s="14"/>
      <c r="CY14" s="15"/>
      <c r="CZ14" s="380"/>
      <c r="DA14" s="379"/>
      <c r="DB14" s="15"/>
      <c r="DC14" s="380"/>
      <c r="DD14" s="379"/>
      <c r="DE14" s="15"/>
      <c r="DF14" s="380"/>
      <c r="DG14" s="15"/>
      <c r="DH14" s="15"/>
      <c r="DI14" s="16"/>
      <c r="DJ14" s="14"/>
      <c r="DK14" s="15"/>
      <c r="DL14" s="16"/>
      <c r="DM14" s="379"/>
      <c r="DN14" s="15"/>
      <c r="DO14" s="380"/>
      <c r="DP14" s="379"/>
      <c r="DQ14" s="15"/>
      <c r="DR14" s="380"/>
      <c r="DS14" s="15"/>
      <c r="DT14" s="15"/>
      <c r="DU14" s="16"/>
      <c r="DV14" s="15"/>
      <c r="DW14" s="15"/>
      <c r="DX14" s="380"/>
      <c r="DY14" s="379"/>
      <c r="DZ14" s="15"/>
      <c r="EA14" s="380"/>
      <c r="EB14" s="379"/>
      <c r="EC14" s="15"/>
      <c r="ED14" s="380"/>
      <c r="EE14" s="15"/>
      <c r="EF14" s="15"/>
      <c r="EG14" s="16"/>
      <c r="EH14" s="14"/>
      <c r="EI14" s="15"/>
      <c r="EJ14" s="380"/>
      <c r="EK14" s="379"/>
      <c r="EL14" s="15"/>
      <c r="EM14" s="380"/>
      <c r="EN14" s="379"/>
      <c r="EO14" s="15"/>
      <c r="EP14" s="380"/>
      <c r="EQ14" s="15"/>
      <c r="ER14" s="15"/>
      <c r="ES14" s="16"/>
      <c r="ET14" s="15"/>
      <c r="EU14" s="14"/>
      <c r="EV14" s="15"/>
      <c r="EW14" s="380"/>
      <c r="EX14" s="379"/>
      <c r="EY14" s="15"/>
      <c r="EZ14" s="380"/>
      <c r="FA14" s="379"/>
      <c r="FB14" s="15"/>
      <c r="FC14" s="380"/>
      <c r="FD14" s="15"/>
      <c r="FE14" s="15"/>
      <c r="FF14" s="16"/>
      <c r="FG14" s="15"/>
      <c r="FH14" s="14"/>
      <c r="FI14" s="15"/>
      <c r="FJ14" s="380"/>
      <c r="FK14" s="379"/>
      <c r="FL14" s="15"/>
      <c r="FM14" s="380"/>
      <c r="FN14" s="379"/>
      <c r="FO14" s="15"/>
      <c r="FP14" s="380"/>
      <c r="FQ14" s="15"/>
      <c r="FR14" s="15"/>
      <c r="FS14" s="16"/>
      <c r="FT14" s="15"/>
      <c r="FU14" s="14"/>
      <c r="FV14" s="15"/>
      <c r="FW14" s="15"/>
      <c r="FX14" s="15"/>
      <c r="FY14" s="15"/>
      <c r="FZ14" s="15"/>
      <c r="GA14" s="15"/>
      <c r="GB14" s="15"/>
      <c r="GC14" s="15"/>
      <c r="GD14" s="15"/>
      <c r="GE14" s="15"/>
      <c r="GF14" s="16"/>
      <c r="GG14" s="15"/>
      <c r="GH14" s="14"/>
      <c r="GI14" s="15"/>
      <c r="GJ14" s="15"/>
      <c r="GK14" s="15"/>
      <c r="GL14" s="15"/>
      <c r="GM14" s="15"/>
      <c r="GN14" s="15"/>
      <c r="GO14" s="15"/>
      <c r="GP14" s="15"/>
      <c r="GQ14" s="15"/>
      <c r="GR14" s="15"/>
      <c r="GS14" s="16"/>
      <c r="GT14" s="15"/>
      <c r="GU14" s="392"/>
      <c r="GV14" s="7"/>
      <c r="GW14" s="7"/>
      <c r="GX14" s="7"/>
      <c r="GY14" s="7"/>
      <c r="GZ14" s="7"/>
      <c r="HA14" s="7"/>
      <c r="HB14" s="7"/>
      <c r="HC14" s="7"/>
      <c r="HD14" s="7"/>
      <c r="HE14" s="7"/>
      <c r="HF14" s="393"/>
      <c r="HG14" s="15"/>
      <c r="HH14" s="394"/>
      <c r="HI14" s="395"/>
      <c r="HJ14" s="395"/>
      <c r="HK14" s="395"/>
      <c r="HL14" s="395"/>
      <c r="HM14" s="395"/>
      <c r="HN14" s="395"/>
      <c r="HO14" s="395"/>
      <c r="HP14" s="395"/>
      <c r="HQ14" s="395"/>
      <c r="HR14" s="395"/>
      <c r="HS14" s="396"/>
      <c r="HT14" s="15"/>
      <c r="HU14" s="397"/>
      <c r="HV14" s="398"/>
      <c r="HW14" s="398"/>
      <c r="HX14" s="398"/>
      <c r="HY14" s="398"/>
      <c r="HZ14" s="398"/>
      <c r="IA14" s="398"/>
      <c r="IB14" s="398"/>
      <c r="IC14" s="398"/>
      <c r="ID14" s="398"/>
      <c r="IE14" s="398"/>
      <c r="IF14" s="399"/>
      <c r="IG14" s="15"/>
      <c r="IH14" s="400"/>
      <c r="II14" s="401"/>
      <c r="IJ14" s="401"/>
      <c r="IK14" s="401"/>
      <c r="IL14" s="401"/>
      <c r="IM14" s="401"/>
      <c r="IN14" s="401"/>
      <c r="IO14" s="401"/>
      <c r="IP14" s="401"/>
      <c r="IQ14" s="401"/>
      <c r="IR14" s="401"/>
      <c r="IS14" s="402"/>
      <c r="IT14" s="15"/>
      <c r="IU14" s="403"/>
      <c r="IV14" s="404"/>
      <c r="IW14" s="404"/>
      <c r="IX14" s="404"/>
      <c r="IY14" s="404"/>
      <c r="IZ14" s="404"/>
      <c r="JA14" s="404"/>
      <c r="JB14" s="404"/>
      <c r="JC14" s="404"/>
      <c r="JD14" s="404"/>
      <c r="JE14" s="404"/>
      <c r="JF14" s="405"/>
      <c r="JG14" s="15"/>
      <c r="JH14" s="406"/>
      <c r="JI14" s="407"/>
      <c r="JJ14" s="407"/>
      <c r="JK14" s="407"/>
      <c r="JL14" s="407"/>
      <c r="JM14" s="407"/>
      <c r="JN14" s="407"/>
      <c r="JO14" s="407"/>
      <c r="JP14" s="407"/>
      <c r="JQ14" s="407"/>
      <c r="JR14" s="407"/>
      <c r="JS14" s="408"/>
      <c r="JT14" s="15"/>
      <c r="JU14" s="409"/>
      <c r="JV14" s="410"/>
      <c r="JW14" s="410"/>
      <c r="JX14" s="410"/>
      <c r="JY14" s="410"/>
      <c r="JZ14" s="410"/>
      <c r="KA14" s="410"/>
      <c r="KB14" s="410"/>
      <c r="KC14" s="410"/>
      <c r="KD14" s="410"/>
      <c r="KE14" s="410"/>
      <c r="KF14" s="411"/>
      <c r="KG14" s="15"/>
      <c r="KH14" s="412"/>
      <c r="KI14" s="413"/>
      <c r="KJ14" s="413"/>
      <c r="KK14" s="413"/>
      <c r="KL14" s="413"/>
      <c r="KM14" s="413"/>
      <c r="KN14" s="413"/>
      <c r="KO14" s="413"/>
      <c r="KP14" s="413"/>
      <c r="KQ14" s="413"/>
      <c r="KR14" s="413"/>
      <c r="KS14" s="414"/>
    </row>
    <row r="15" spans="1:305" ht="15" customHeight="1" x14ac:dyDescent="0.5">
      <c r="A15" s="27"/>
      <c r="B15" s="43"/>
      <c r="C15" s="42"/>
      <c r="D15" s="42"/>
      <c r="E15" s="42"/>
      <c r="F15" s="42"/>
      <c r="G15" s="42"/>
      <c r="H15" s="42"/>
      <c r="I15" s="42"/>
      <c r="J15" s="42"/>
      <c r="K15" s="42"/>
      <c r="L15" s="42"/>
      <c r="M15" s="42"/>
      <c r="N15" s="43"/>
      <c r="O15" s="44"/>
      <c r="P15" s="44"/>
      <c r="Q15" s="44"/>
      <c r="R15" s="44"/>
      <c r="S15" s="44"/>
      <c r="T15" s="44"/>
      <c r="U15" s="44"/>
      <c r="V15" s="44"/>
      <c r="W15" s="44"/>
      <c r="X15" s="44"/>
      <c r="Y15" s="44"/>
      <c r="Z15" s="45"/>
      <c r="AA15" s="6"/>
      <c r="AB15" s="218"/>
      <c r="AC15" s="218"/>
      <c r="AD15" s="218"/>
      <c r="AE15" s="218"/>
      <c r="AF15" s="218"/>
      <c r="AG15" s="218"/>
      <c r="AH15" s="218"/>
      <c r="AI15" s="218"/>
      <c r="AJ15" s="218"/>
      <c r="AK15" s="218"/>
      <c r="AL15" s="218"/>
      <c r="AM15" s="218"/>
      <c r="AN15" s="218"/>
      <c r="AO15" s="218"/>
      <c r="AP15" s="218"/>
      <c r="AQ15" s="218"/>
      <c r="AR15" s="218"/>
      <c r="AS15" s="218"/>
      <c r="AT15" s="219"/>
      <c r="AU15" s="6"/>
      <c r="AV15" s="41"/>
      <c r="AW15" s="42"/>
      <c r="AX15" s="42"/>
      <c r="AY15" s="42"/>
      <c r="AZ15" s="42"/>
      <c r="BA15" s="42"/>
      <c r="BB15" s="42"/>
      <c r="BC15" s="42"/>
      <c r="BD15" s="42"/>
      <c r="BE15" s="42"/>
      <c r="BF15" s="42"/>
      <c r="BG15" s="43"/>
      <c r="BH15" s="6"/>
      <c r="BI15" s="49"/>
      <c r="BJ15" s="44"/>
      <c r="BK15" s="44"/>
      <c r="BL15" s="44"/>
      <c r="BM15" s="44"/>
      <c r="BN15" s="44"/>
      <c r="BO15" s="44"/>
      <c r="BP15" s="44"/>
      <c r="BQ15" s="44"/>
      <c r="BR15" s="44"/>
      <c r="BS15" s="44"/>
      <c r="BT15" s="45"/>
      <c r="BV15" s="377"/>
      <c r="BW15" s="378"/>
      <c r="BX15" s="378"/>
      <c r="BY15" s="378"/>
      <c r="BZ15" s="378"/>
      <c r="CA15" s="378"/>
      <c r="CB15" s="378"/>
      <c r="CC15" s="378"/>
      <c r="CD15" s="378"/>
      <c r="CE15" s="378"/>
      <c r="CF15" s="378"/>
      <c r="CG15" s="269"/>
      <c r="CH15" s="269"/>
      <c r="CI15" s="16"/>
      <c r="CJ15" s="539" t="s">
        <v>132</v>
      </c>
      <c r="CK15" s="532"/>
      <c r="CL15" s="15"/>
      <c r="CM15" s="15"/>
      <c r="CN15" s="15"/>
      <c r="CO15" s="379"/>
      <c r="CP15" s="15"/>
      <c r="CQ15" s="380"/>
      <c r="CR15" s="379"/>
      <c r="CS15" s="15"/>
      <c r="CT15" s="380"/>
      <c r="CU15" s="379"/>
      <c r="CV15" s="15"/>
      <c r="CW15" s="380"/>
      <c r="CX15" s="14">
        <v>243</v>
      </c>
      <c r="CY15" s="15">
        <v>247</v>
      </c>
      <c r="CZ15" s="380">
        <v>255</v>
      </c>
      <c r="DA15" s="379">
        <v>263</v>
      </c>
      <c r="DB15" s="15">
        <v>260</v>
      </c>
      <c r="DC15" s="380">
        <v>261</v>
      </c>
      <c r="DD15" s="379">
        <v>249</v>
      </c>
      <c r="DE15" s="15">
        <v>237</v>
      </c>
      <c r="DF15" s="380">
        <v>225</v>
      </c>
      <c r="DG15" s="15">
        <v>212</v>
      </c>
      <c r="DH15" s="15">
        <v>200</v>
      </c>
      <c r="DI15" s="16">
        <v>188</v>
      </c>
      <c r="DJ15" s="14">
        <v>260</v>
      </c>
      <c r="DK15" s="15">
        <v>266</v>
      </c>
      <c r="DL15" s="16">
        <v>272</v>
      </c>
      <c r="DM15" s="379">
        <v>260</v>
      </c>
      <c r="DN15" s="15">
        <v>248</v>
      </c>
      <c r="DO15" s="380">
        <v>236</v>
      </c>
      <c r="DP15" s="379">
        <v>236</v>
      </c>
      <c r="DQ15" s="15">
        <v>235</v>
      </c>
      <c r="DR15" s="380">
        <v>234</v>
      </c>
      <c r="DS15" s="15">
        <v>240</v>
      </c>
      <c r="DT15" s="15">
        <v>245</v>
      </c>
      <c r="DU15" s="16">
        <v>250</v>
      </c>
      <c r="DV15" s="427">
        <v>320</v>
      </c>
      <c r="DW15" s="427">
        <v>313</v>
      </c>
      <c r="DX15" s="428">
        <v>307</v>
      </c>
      <c r="DY15" s="429">
        <v>314</v>
      </c>
      <c r="DZ15" s="427">
        <v>322</v>
      </c>
      <c r="EA15" s="428">
        <v>330</v>
      </c>
      <c r="EB15" s="429">
        <v>339</v>
      </c>
      <c r="EC15" s="427">
        <v>348</v>
      </c>
      <c r="ED15" s="428">
        <v>357</v>
      </c>
      <c r="EE15" s="427">
        <v>361</v>
      </c>
      <c r="EF15" s="427">
        <v>365</v>
      </c>
      <c r="EG15" s="430">
        <v>369</v>
      </c>
      <c r="EH15" s="478">
        <v>397</v>
      </c>
      <c r="EI15" s="478">
        <v>411</v>
      </c>
      <c r="EJ15" s="479">
        <v>424</v>
      </c>
      <c r="EK15" s="480">
        <v>442</v>
      </c>
      <c r="EL15" s="478">
        <v>460</v>
      </c>
      <c r="EM15" s="479">
        <v>477</v>
      </c>
      <c r="EN15" s="480">
        <v>486</v>
      </c>
      <c r="EO15" s="478">
        <v>494</v>
      </c>
      <c r="EP15" s="479">
        <v>501</v>
      </c>
      <c r="EQ15" s="480">
        <v>519</v>
      </c>
      <c r="ER15" s="478">
        <v>537</v>
      </c>
      <c r="ES15" s="481">
        <v>554</v>
      </c>
      <c r="ET15" s="15"/>
      <c r="EU15" s="381">
        <v>531</v>
      </c>
      <c r="EV15" s="382">
        <v>546</v>
      </c>
      <c r="EW15" s="660">
        <v>559</v>
      </c>
      <c r="EX15" s="663">
        <v>561</v>
      </c>
      <c r="EY15" s="382">
        <v>563</v>
      </c>
      <c r="EZ15" s="660">
        <v>565</v>
      </c>
      <c r="FA15" s="663">
        <v>573</v>
      </c>
      <c r="FB15" s="382">
        <v>582</v>
      </c>
      <c r="FC15" s="660">
        <v>588</v>
      </c>
      <c r="FD15" s="382">
        <v>600</v>
      </c>
      <c r="FE15" s="382">
        <v>610</v>
      </c>
      <c r="FF15" s="383">
        <v>620</v>
      </c>
      <c r="FG15" s="15"/>
      <c r="FH15" s="384"/>
      <c r="FI15" s="385"/>
      <c r="FJ15" s="672"/>
      <c r="FK15" s="680"/>
      <c r="FL15" s="385"/>
      <c r="FM15" s="672"/>
      <c r="FN15" s="680"/>
      <c r="FO15" s="385"/>
      <c r="FP15" s="672"/>
      <c r="FQ15" s="385"/>
      <c r="FR15" s="385"/>
      <c r="FS15" s="386"/>
      <c r="FT15" s="15"/>
      <c r="FU15" s="387"/>
      <c r="FV15" s="297"/>
      <c r="FW15" s="297"/>
      <c r="FX15" s="297"/>
      <c r="FY15" s="297"/>
      <c r="FZ15" s="297"/>
      <c r="GA15" s="297"/>
      <c r="GB15" s="297"/>
      <c r="GC15" s="297"/>
      <c r="GD15" s="297"/>
      <c r="GE15" s="297"/>
      <c r="GF15" s="388"/>
      <c r="GG15" s="15"/>
      <c r="GH15" s="389"/>
      <c r="GI15" s="390"/>
      <c r="GJ15" s="390"/>
      <c r="GK15" s="390"/>
      <c r="GL15" s="390"/>
      <c r="GM15" s="390"/>
      <c r="GN15" s="390"/>
      <c r="GO15" s="390"/>
      <c r="GP15" s="390"/>
      <c r="GQ15" s="390"/>
      <c r="GR15" s="390"/>
      <c r="GS15" s="391"/>
      <c r="GT15" s="15"/>
      <c r="GU15" s="392"/>
      <c r="GV15" s="7"/>
      <c r="GW15" s="7"/>
      <c r="GX15" s="7"/>
      <c r="GY15" s="7"/>
      <c r="GZ15" s="7"/>
      <c r="HA15" s="7"/>
      <c r="HB15" s="7"/>
      <c r="HC15" s="7"/>
      <c r="HD15" s="7"/>
      <c r="HE15" s="7"/>
      <c r="HF15" s="393"/>
      <c r="HG15" s="15"/>
      <c r="HH15" s="394"/>
      <c r="HI15" s="395"/>
      <c r="HJ15" s="395"/>
      <c r="HK15" s="395"/>
      <c r="HL15" s="395"/>
      <c r="HM15" s="395"/>
      <c r="HN15" s="395"/>
      <c r="HO15" s="395"/>
      <c r="HP15" s="395"/>
      <c r="HQ15" s="395"/>
      <c r="HR15" s="395"/>
      <c r="HS15" s="396"/>
      <c r="HT15" s="15"/>
      <c r="HU15" s="397"/>
      <c r="HV15" s="398"/>
      <c r="HW15" s="398"/>
      <c r="HX15" s="398"/>
      <c r="HY15" s="398"/>
      <c r="HZ15" s="398"/>
      <c r="IA15" s="398"/>
      <c r="IB15" s="398"/>
      <c r="IC15" s="398"/>
      <c r="ID15" s="398"/>
      <c r="IE15" s="398"/>
      <c r="IF15" s="399"/>
      <c r="IG15" s="15"/>
      <c r="IH15" s="400"/>
      <c r="II15" s="401"/>
      <c r="IJ15" s="401"/>
      <c r="IK15" s="401"/>
      <c r="IL15" s="401"/>
      <c r="IM15" s="401"/>
      <c r="IN15" s="401"/>
      <c r="IO15" s="401"/>
      <c r="IP15" s="401"/>
      <c r="IQ15" s="401"/>
      <c r="IR15" s="401"/>
      <c r="IS15" s="402"/>
      <c r="IT15" s="15"/>
      <c r="IU15" s="403"/>
      <c r="IV15" s="404"/>
      <c r="IW15" s="404"/>
      <c r="IX15" s="404"/>
      <c r="IY15" s="404"/>
      <c r="IZ15" s="404"/>
      <c r="JA15" s="404"/>
      <c r="JB15" s="404"/>
      <c r="JC15" s="404"/>
      <c r="JD15" s="404"/>
      <c r="JE15" s="404"/>
      <c r="JF15" s="405"/>
      <c r="JG15" s="15"/>
      <c r="JH15" s="406"/>
      <c r="JI15" s="407"/>
      <c r="JJ15" s="407"/>
      <c r="JK15" s="407"/>
      <c r="JL15" s="407"/>
      <c r="JM15" s="407"/>
      <c r="JN15" s="407"/>
      <c r="JO15" s="407"/>
      <c r="JP15" s="407"/>
      <c r="JQ15" s="407"/>
      <c r="JR15" s="407"/>
      <c r="JS15" s="408"/>
      <c r="JT15" s="15"/>
      <c r="JU15" s="409"/>
      <c r="JV15" s="410"/>
      <c r="JW15" s="410"/>
      <c r="JX15" s="410"/>
      <c r="JY15" s="410"/>
      <c r="JZ15" s="410"/>
      <c r="KA15" s="410"/>
      <c r="KB15" s="410"/>
      <c r="KC15" s="410"/>
      <c r="KD15" s="410"/>
      <c r="KE15" s="410"/>
      <c r="KF15" s="411"/>
      <c r="KG15" s="15"/>
      <c r="KH15" s="412"/>
      <c r="KI15" s="413"/>
      <c r="KJ15" s="413"/>
      <c r="KK15" s="413"/>
      <c r="KL15" s="413"/>
      <c r="KM15" s="413"/>
      <c r="KN15" s="413"/>
      <c r="KO15" s="413"/>
      <c r="KP15" s="413"/>
      <c r="KQ15" s="413"/>
      <c r="KR15" s="413"/>
      <c r="KS15" s="414"/>
    </row>
    <row r="16" spans="1:305" ht="15" customHeight="1" x14ac:dyDescent="0.5">
      <c r="A16" s="27"/>
      <c r="B16" s="43"/>
      <c r="C16" s="42"/>
      <c r="D16" s="42"/>
      <c r="E16" s="42"/>
      <c r="F16" s="42"/>
      <c r="G16" s="42"/>
      <c r="H16" s="42"/>
      <c r="I16" s="42"/>
      <c r="J16" s="42"/>
      <c r="K16" s="42"/>
      <c r="L16" s="42"/>
      <c r="M16" s="42"/>
      <c r="N16" s="43"/>
      <c r="O16" s="44"/>
      <c r="P16" s="44"/>
      <c r="Q16" s="44"/>
      <c r="R16" s="44"/>
      <c r="S16" s="44"/>
      <c r="T16" s="44"/>
      <c r="U16" s="44"/>
      <c r="V16" s="44"/>
      <c r="W16" s="44"/>
      <c r="X16" s="44"/>
      <c r="Y16" s="44"/>
      <c r="Z16" s="45"/>
      <c r="AA16" s="6"/>
      <c r="AB16" s="218"/>
      <c r="AC16" s="218"/>
      <c r="AD16" s="218"/>
      <c r="AE16" s="218"/>
      <c r="AF16" s="218"/>
      <c r="AG16" s="218"/>
      <c r="AH16" s="218"/>
      <c r="AI16" s="218"/>
      <c r="AJ16" s="218"/>
      <c r="AK16" s="218"/>
      <c r="AL16" s="218"/>
      <c r="AM16" s="218"/>
      <c r="AN16" s="218"/>
      <c r="AO16" s="218"/>
      <c r="AP16" s="218"/>
      <c r="AQ16" s="218"/>
      <c r="AR16" s="218"/>
      <c r="AS16" s="218"/>
      <c r="AT16" s="219"/>
      <c r="AU16" s="6"/>
      <c r="AV16" s="41"/>
      <c r="AW16" s="42"/>
      <c r="AX16" s="42"/>
      <c r="AY16" s="42"/>
      <c r="AZ16" s="42"/>
      <c r="BA16" s="42"/>
      <c r="BB16" s="42"/>
      <c r="BC16" s="42"/>
      <c r="BD16" s="42"/>
      <c r="BE16" s="42"/>
      <c r="BF16" s="42"/>
      <c r="BG16" s="43"/>
      <c r="BH16" s="6"/>
      <c r="BI16" s="49"/>
      <c r="BJ16" s="44"/>
      <c r="BK16" s="44"/>
      <c r="BL16" s="44"/>
      <c r="BM16" s="44"/>
      <c r="BN16" s="44"/>
      <c r="BO16" s="44"/>
      <c r="BP16" s="44"/>
      <c r="BQ16" s="44"/>
      <c r="BR16" s="44"/>
      <c r="BS16" s="44"/>
      <c r="BT16" s="45"/>
      <c r="BV16" s="377"/>
      <c r="BW16" s="378"/>
      <c r="BX16" s="378"/>
      <c r="BY16" s="378"/>
      <c r="BZ16" s="378"/>
      <c r="CA16" s="378"/>
      <c r="CB16" s="378"/>
      <c r="CC16" s="378"/>
      <c r="CD16" s="378"/>
      <c r="CE16" s="378"/>
      <c r="CF16" s="378"/>
      <c r="CG16" s="269"/>
      <c r="CH16" s="269"/>
      <c r="CI16" s="16"/>
      <c r="CJ16" s="539"/>
      <c r="CK16" s="532"/>
      <c r="CL16" s="15"/>
      <c r="CM16" s="15"/>
      <c r="CN16" s="15"/>
      <c r="CO16" s="379"/>
      <c r="CP16" s="15"/>
      <c r="CQ16" s="380"/>
      <c r="CR16" s="379"/>
      <c r="CS16" s="15"/>
      <c r="CT16" s="380"/>
      <c r="CU16" s="379"/>
      <c r="CV16" s="15"/>
      <c r="CW16" s="380"/>
      <c r="CX16" s="14"/>
      <c r="CY16" s="15"/>
      <c r="CZ16" s="380"/>
      <c r="DA16" s="379"/>
      <c r="DB16" s="15"/>
      <c r="DC16" s="380"/>
      <c r="DD16" s="379"/>
      <c r="DE16" s="15"/>
      <c r="DF16" s="380"/>
      <c r="DG16" s="15"/>
      <c r="DH16" s="15"/>
      <c r="DI16" s="16"/>
      <c r="DJ16" s="14"/>
      <c r="DK16" s="15"/>
      <c r="DL16" s="16"/>
      <c r="DM16" s="379"/>
      <c r="DN16" s="15"/>
      <c r="DO16" s="380"/>
      <c r="DP16" s="379"/>
      <c r="DQ16" s="15"/>
      <c r="DR16" s="380"/>
      <c r="DS16" s="15"/>
      <c r="DT16" s="15"/>
      <c r="DU16" s="16"/>
      <c r="DV16" s="15"/>
      <c r="DW16" s="15"/>
      <c r="DX16" s="380"/>
      <c r="DY16" s="379"/>
      <c r="DZ16" s="15"/>
      <c r="EA16" s="380"/>
      <c r="EB16" s="379"/>
      <c r="EC16" s="15"/>
      <c r="ED16" s="380"/>
      <c r="EE16" s="15"/>
      <c r="EF16" s="15"/>
      <c r="EG16" s="16"/>
      <c r="EH16" s="14"/>
      <c r="EI16" s="15"/>
      <c r="EJ16" s="380"/>
      <c r="EK16" s="379"/>
      <c r="EL16" s="15"/>
      <c r="EM16" s="380"/>
      <c r="EN16" s="379"/>
      <c r="EO16" s="15"/>
      <c r="EP16" s="380"/>
      <c r="EQ16" s="15"/>
      <c r="ER16" s="15"/>
      <c r="ES16" s="16"/>
      <c r="ET16" s="15"/>
      <c r="EU16" s="14"/>
      <c r="EV16" s="15"/>
      <c r="EW16" s="380"/>
      <c r="EX16" s="379"/>
      <c r="EY16" s="15"/>
      <c r="EZ16" s="380"/>
      <c r="FA16" s="379"/>
      <c r="FB16" s="15"/>
      <c r="FC16" s="380"/>
      <c r="FD16" s="15"/>
      <c r="FE16" s="15"/>
      <c r="FF16" s="16"/>
      <c r="FG16" s="15"/>
      <c r="FH16" s="14"/>
      <c r="FI16" s="15"/>
      <c r="FJ16" s="380"/>
      <c r="FK16" s="379"/>
      <c r="FL16" s="15"/>
      <c r="FM16" s="380"/>
      <c r="FN16" s="379"/>
      <c r="FO16" s="15"/>
      <c r="FP16" s="380"/>
      <c r="FQ16" s="15"/>
      <c r="FR16" s="15"/>
      <c r="FS16" s="16"/>
      <c r="FT16" s="15"/>
      <c r="FU16" s="14"/>
      <c r="FV16" s="15"/>
      <c r="FW16" s="15"/>
      <c r="FX16" s="15"/>
      <c r="FY16" s="15"/>
      <c r="FZ16" s="15"/>
      <c r="GA16" s="15"/>
      <c r="GB16" s="15"/>
      <c r="GC16" s="15"/>
      <c r="GD16" s="15"/>
      <c r="GE16" s="15"/>
      <c r="GF16" s="16"/>
      <c r="GG16" s="15"/>
      <c r="GH16" s="14"/>
      <c r="GI16" s="15"/>
      <c r="GJ16" s="15"/>
      <c r="GK16" s="15"/>
      <c r="GL16" s="15"/>
      <c r="GM16" s="15"/>
      <c r="GN16" s="15"/>
      <c r="GO16" s="15"/>
      <c r="GP16" s="15"/>
      <c r="GQ16" s="15"/>
      <c r="GR16" s="15"/>
      <c r="GS16" s="16"/>
      <c r="GT16" s="15"/>
      <c r="GU16" s="392"/>
      <c r="GV16" s="7"/>
      <c r="GW16" s="7"/>
      <c r="GX16" s="7"/>
      <c r="GY16" s="7"/>
      <c r="GZ16" s="7"/>
      <c r="HA16" s="7"/>
      <c r="HB16" s="7"/>
      <c r="HC16" s="7"/>
      <c r="HD16" s="7"/>
      <c r="HE16" s="7"/>
      <c r="HF16" s="393"/>
      <c r="HG16" s="15"/>
      <c r="HH16" s="394"/>
      <c r="HI16" s="395"/>
      <c r="HJ16" s="395"/>
      <c r="HK16" s="395"/>
      <c r="HL16" s="395"/>
      <c r="HM16" s="395"/>
      <c r="HN16" s="395"/>
      <c r="HO16" s="395"/>
      <c r="HP16" s="395"/>
      <c r="HQ16" s="395"/>
      <c r="HR16" s="395"/>
      <c r="HS16" s="396"/>
      <c r="HT16" s="15"/>
      <c r="HU16" s="397"/>
      <c r="HV16" s="398"/>
      <c r="HW16" s="398"/>
      <c r="HX16" s="398"/>
      <c r="HY16" s="398"/>
      <c r="HZ16" s="398"/>
      <c r="IA16" s="398"/>
      <c r="IB16" s="398"/>
      <c r="IC16" s="398"/>
      <c r="ID16" s="398"/>
      <c r="IE16" s="398"/>
      <c r="IF16" s="399"/>
      <c r="IG16" s="15"/>
      <c r="IH16" s="400"/>
      <c r="II16" s="401"/>
      <c r="IJ16" s="401"/>
      <c r="IK16" s="401"/>
      <c r="IL16" s="401"/>
      <c r="IM16" s="401"/>
      <c r="IN16" s="401"/>
      <c r="IO16" s="401"/>
      <c r="IP16" s="401"/>
      <c r="IQ16" s="401"/>
      <c r="IR16" s="401"/>
      <c r="IS16" s="402"/>
      <c r="IT16" s="15"/>
      <c r="IU16" s="403"/>
      <c r="IV16" s="404"/>
      <c r="IW16" s="404"/>
      <c r="IX16" s="404"/>
      <c r="IY16" s="404"/>
      <c r="IZ16" s="404"/>
      <c r="JA16" s="404"/>
      <c r="JB16" s="404"/>
      <c r="JC16" s="404"/>
      <c r="JD16" s="404"/>
      <c r="JE16" s="404"/>
      <c r="JF16" s="405"/>
      <c r="JG16" s="15"/>
      <c r="JH16" s="406"/>
      <c r="JI16" s="407"/>
      <c r="JJ16" s="407"/>
      <c r="JK16" s="407"/>
      <c r="JL16" s="407"/>
      <c r="JM16" s="407"/>
      <c r="JN16" s="407"/>
      <c r="JO16" s="407"/>
      <c r="JP16" s="407"/>
      <c r="JQ16" s="407"/>
      <c r="JR16" s="407"/>
      <c r="JS16" s="408"/>
      <c r="JT16" s="15"/>
      <c r="JU16" s="409"/>
      <c r="JV16" s="410"/>
      <c r="JW16" s="410"/>
      <c r="JX16" s="410"/>
      <c r="JY16" s="410"/>
      <c r="JZ16" s="410"/>
      <c r="KA16" s="410"/>
      <c r="KB16" s="410"/>
      <c r="KC16" s="410"/>
      <c r="KD16" s="410"/>
      <c r="KE16" s="410"/>
      <c r="KF16" s="411"/>
      <c r="KG16" s="15"/>
      <c r="KH16" s="412"/>
      <c r="KI16" s="413"/>
      <c r="KJ16" s="413"/>
      <c r="KK16" s="413"/>
      <c r="KL16" s="413"/>
      <c r="KM16" s="413"/>
      <c r="KN16" s="413"/>
      <c r="KO16" s="413"/>
      <c r="KP16" s="413"/>
      <c r="KQ16" s="413"/>
      <c r="KR16" s="413"/>
      <c r="KS16" s="414"/>
    </row>
    <row r="17" spans="1:308" ht="16.5" thickBot="1" x14ac:dyDescent="0.55000000000000004">
      <c r="A17" s="27"/>
      <c r="B17" s="43"/>
      <c r="C17" s="42"/>
      <c r="D17" s="42"/>
      <c r="E17" s="42"/>
      <c r="F17" s="42"/>
      <c r="G17" s="42"/>
      <c r="H17" s="42"/>
      <c r="I17" s="42"/>
      <c r="J17" s="42"/>
      <c r="K17" s="42"/>
      <c r="L17" s="42"/>
      <c r="M17" s="42"/>
      <c r="N17" s="43"/>
      <c r="O17" s="44"/>
      <c r="P17" s="44"/>
      <c r="Q17" s="44"/>
      <c r="R17" s="44"/>
      <c r="S17" s="44"/>
      <c r="T17" s="44"/>
      <c r="U17" s="44"/>
      <c r="V17" s="44"/>
      <c r="W17" s="44"/>
      <c r="X17" s="44"/>
      <c r="Y17" s="44"/>
      <c r="Z17" s="45"/>
      <c r="AA17" s="6"/>
      <c r="AB17" s="218"/>
      <c r="AC17" s="218"/>
      <c r="AD17" s="218"/>
      <c r="AE17" s="218"/>
      <c r="AF17" s="218"/>
      <c r="AG17" s="218"/>
      <c r="AH17" s="218"/>
      <c r="AI17" s="218"/>
      <c r="AJ17" s="218"/>
      <c r="AK17" s="218"/>
      <c r="AL17" s="218"/>
      <c r="AM17" s="218"/>
      <c r="AN17" s="218"/>
      <c r="AO17" s="218"/>
      <c r="AP17" s="218"/>
      <c r="AQ17" s="218"/>
      <c r="AR17" s="218"/>
      <c r="AS17" s="218"/>
      <c r="AT17" s="219"/>
      <c r="AU17" s="6"/>
      <c r="AV17" s="41"/>
      <c r="AW17" s="42"/>
      <c r="AX17" s="42"/>
      <c r="AY17" s="42"/>
      <c r="AZ17" s="42"/>
      <c r="BA17" s="42"/>
      <c r="BB17" s="42"/>
      <c r="BC17" s="42"/>
      <c r="BD17" s="42"/>
      <c r="BE17" s="42"/>
      <c r="BF17" s="42"/>
      <c r="BG17" s="43"/>
      <c r="BH17" s="6"/>
      <c r="BI17" s="49"/>
      <c r="BJ17" s="44"/>
      <c r="BK17" s="44"/>
      <c r="BL17" s="44"/>
      <c r="BM17" s="44"/>
      <c r="BN17" s="44"/>
      <c r="BO17" s="44"/>
      <c r="BP17" s="44"/>
      <c r="BQ17" s="44"/>
      <c r="BR17" s="44"/>
      <c r="BS17" s="44"/>
      <c r="BT17" s="45"/>
      <c r="BV17" s="377"/>
      <c r="BW17" s="378"/>
      <c r="BX17" s="378"/>
      <c r="BY17" s="378"/>
      <c r="BZ17" s="378"/>
      <c r="CA17" s="378"/>
      <c r="CB17" s="378"/>
      <c r="CC17" s="378"/>
      <c r="CD17" s="378"/>
      <c r="CE17" s="378"/>
      <c r="CF17" s="378"/>
      <c r="CG17" s="269"/>
      <c r="CH17" s="269"/>
      <c r="CI17" s="16"/>
      <c r="CJ17" s="539" t="s">
        <v>118</v>
      </c>
      <c r="CK17" s="532"/>
      <c r="CL17" s="15"/>
      <c r="CM17" s="15"/>
      <c r="CN17" s="15"/>
      <c r="CO17" s="379"/>
      <c r="CP17" s="15"/>
      <c r="CQ17" s="380"/>
      <c r="CR17" s="379"/>
      <c r="CS17" s="15"/>
      <c r="CT17" s="380"/>
      <c r="CU17" s="379"/>
      <c r="CV17" s="15"/>
      <c r="CW17" s="380"/>
      <c r="CX17" s="14"/>
      <c r="CY17" s="15"/>
      <c r="CZ17" s="380"/>
      <c r="DA17" s="379"/>
      <c r="DB17" s="15"/>
      <c r="DC17" s="380"/>
      <c r="DD17" s="379"/>
      <c r="DE17" s="15"/>
      <c r="DF17" s="380"/>
      <c r="DG17" s="15"/>
      <c r="DH17" s="15"/>
      <c r="DI17" s="16"/>
      <c r="DJ17" s="14"/>
      <c r="DK17" s="15"/>
      <c r="DL17" s="16"/>
      <c r="DM17" s="379"/>
      <c r="DN17" s="15"/>
      <c r="DO17" s="380"/>
      <c r="DP17" s="379"/>
      <c r="DQ17" s="15"/>
      <c r="DR17" s="380"/>
      <c r="DS17" s="15"/>
      <c r="DT17" s="15"/>
      <c r="DU17" s="16"/>
      <c r="DV17" s="15"/>
      <c r="DW17" s="15"/>
      <c r="DX17" s="380"/>
      <c r="DY17" s="379"/>
      <c r="DZ17" s="15"/>
      <c r="EA17" s="380"/>
      <c r="EB17" s="379"/>
      <c r="EC17" s="15"/>
      <c r="ED17" s="380"/>
      <c r="EE17" s="15"/>
      <c r="EF17" s="15"/>
      <c r="EG17" s="16"/>
      <c r="EH17" s="14"/>
      <c r="EI17" s="15"/>
      <c r="EJ17" s="380"/>
      <c r="EK17" s="379"/>
      <c r="EL17" s="15"/>
      <c r="EM17" s="380"/>
      <c r="EN17" s="379"/>
      <c r="EO17" s="15"/>
      <c r="EP17" s="380"/>
      <c r="EQ17" s="15"/>
      <c r="ER17" s="15"/>
      <c r="ES17" s="16"/>
      <c r="ET17" s="15"/>
      <c r="EU17" s="14"/>
      <c r="EV17" s="15"/>
      <c r="EW17" s="380"/>
      <c r="EX17" s="379"/>
      <c r="EY17" s="15"/>
      <c r="EZ17" s="380"/>
      <c r="FA17" s="379"/>
      <c r="FB17" s="15"/>
      <c r="FC17" s="380"/>
      <c r="FD17" s="15"/>
      <c r="FE17" s="15"/>
      <c r="FF17" s="16"/>
      <c r="FG17" s="15"/>
      <c r="FH17" s="14"/>
      <c r="FI17" s="15"/>
      <c r="FJ17" s="380"/>
      <c r="FK17" s="379"/>
      <c r="FL17" s="15"/>
      <c r="FM17" s="380"/>
      <c r="FN17" s="379"/>
      <c r="FO17" s="15"/>
      <c r="FP17" s="380"/>
      <c r="FQ17" s="15"/>
      <c r="FR17" s="15"/>
      <c r="FS17" s="16"/>
      <c r="FT17" s="15"/>
      <c r="FU17" s="14"/>
      <c r="FV17" s="15"/>
      <c r="FW17" s="15"/>
      <c r="FX17" s="15"/>
      <c r="FY17" s="15"/>
      <c r="FZ17" s="15"/>
      <c r="GA17" s="15"/>
      <c r="GB17" s="15"/>
      <c r="GC17" s="15"/>
      <c r="GD17" s="15"/>
      <c r="GE17" s="15"/>
      <c r="GF17" s="16"/>
      <c r="GG17" s="15"/>
      <c r="GH17" s="14"/>
      <c r="GI17" s="15"/>
      <c r="GJ17" s="15"/>
      <c r="GK17" s="15"/>
      <c r="GL17" s="15"/>
      <c r="GM17" s="15"/>
      <c r="GN17" s="15"/>
      <c r="GO17" s="15"/>
      <c r="GP17" s="15"/>
      <c r="GQ17" s="15"/>
      <c r="GR17" s="15"/>
      <c r="GS17" s="16"/>
      <c r="GT17" s="15"/>
      <c r="GU17" s="392"/>
      <c r="GV17" s="7"/>
      <c r="GW17" s="7"/>
      <c r="GX17" s="7"/>
      <c r="GY17" s="7"/>
      <c r="GZ17" s="7"/>
      <c r="HA17" s="7"/>
      <c r="HB17" s="7"/>
      <c r="HC17" s="7"/>
      <c r="HD17" s="7"/>
      <c r="HE17" s="7"/>
      <c r="HF17" s="393"/>
      <c r="HG17" s="15"/>
      <c r="HH17" s="394"/>
      <c r="HI17" s="395"/>
      <c r="HJ17" s="395"/>
      <c r="HK17" s="395"/>
      <c r="HL17" s="395"/>
      <c r="HM17" s="395"/>
      <c r="HN17" s="395"/>
      <c r="HO17" s="395"/>
      <c r="HP17" s="395"/>
      <c r="HQ17" s="395"/>
      <c r="HR17" s="395"/>
      <c r="HS17" s="396"/>
      <c r="HT17" s="15"/>
      <c r="HU17" s="397"/>
      <c r="HV17" s="398"/>
      <c r="HW17" s="398"/>
      <c r="HX17" s="398"/>
      <c r="HY17" s="398"/>
      <c r="HZ17" s="398"/>
      <c r="IA17" s="398"/>
      <c r="IB17" s="398"/>
      <c r="IC17" s="398"/>
      <c r="ID17" s="398"/>
      <c r="IE17" s="398"/>
      <c r="IF17" s="399"/>
      <c r="IG17" s="15"/>
      <c r="IH17" s="400"/>
      <c r="II17" s="401"/>
      <c r="IJ17" s="401"/>
      <c r="IK17" s="401"/>
      <c r="IL17" s="401"/>
      <c r="IM17" s="401"/>
      <c r="IN17" s="401"/>
      <c r="IO17" s="401"/>
      <c r="IP17" s="401"/>
      <c r="IQ17" s="401"/>
      <c r="IR17" s="401"/>
      <c r="IS17" s="402"/>
      <c r="IT17" s="15"/>
      <c r="IU17" s="403"/>
      <c r="IV17" s="404"/>
      <c r="IW17" s="404"/>
      <c r="IX17" s="404"/>
      <c r="IY17" s="404"/>
      <c r="IZ17" s="404"/>
      <c r="JA17" s="404"/>
      <c r="JB17" s="404"/>
      <c r="JC17" s="404"/>
      <c r="JD17" s="404"/>
      <c r="JE17" s="404"/>
      <c r="JF17" s="405"/>
      <c r="JG17" s="15"/>
      <c r="JH17" s="406"/>
      <c r="JI17" s="407"/>
      <c r="JJ17" s="407"/>
      <c r="JK17" s="407"/>
      <c r="JL17" s="407"/>
      <c r="JM17" s="407"/>
      <c r="JN17" s="407"/>
      <c r="JO17" s="407"/>
      <c r="JP17" s="407"/>
      <c r="JQ17" s="407"/>
      <c r="JR17" s="407"/>
      <c r="JS17" s="408"/>
      <c r="JT17" s="15"/>
      <c r="JU17" s="409"/>
      <c r="JV17" s="410"/>
      <c r="JW17" s="410"/>
      <c r="JX17" s="410"/>
      <c r="JY17" s="410"/>
      <c r="JZ17" s="410"/>
      <c r="KA17" s="410"/>
      <c r="KB17" s="410"/>
      <c r="KC17" s="410"/>
      <c r="KD17" s="410"/>
      <c r="KE17" s="410"/>
      <c r="KF17" s="411"/>
      <c r="KG17" s="15"/>
      <c r="KH17" s="412"/>
      <c r="KI17" s="413"/>
      <c r="KJ17" s="413"/>
      <c r="KK17" s="413"/>
      <c r="KL17" s="413"/>
      <c r="KM17" s="413"/>
      <c r="KN17" s="413"/>
      <c r="KO17" s="413"/>
      <c r="KP17" s="413"/>
      <c r="KQ17" s="413"/>
      <c r="KR17" s="413"/>
      <c r="KS17" s="414"/>
    </row>
    <row r="18" spans="1:308" ht="16.5" thickBot="1" x14ac:dyDescent="0.55000000000000004">
      <c r="A18" s="27"/>
      <c r="B18" s="35"/>
      <c r="C18" s="28"/>
      <c r="D18" s="28"/>
      <c r="E18" s="28"/>
      <c r="F18" s="28"/>
      <c r="G18" s="28"/>
      <c r="H18" s="28"/>
      <c r="I18" s="28"/>
      <c r="J18" s="28"/>
      <c r="K18" s="28"/>
      <c r="L18" s="28"/>
      <c r="M18" s="28"/>
      <c r="N18" s="35"/>
      <c r="O18" s="36"/>
      <c r="P18" s="36"/>
      <c r="Q18" s="36"/>
      <c r="R18" s="36"/>
      <c r="S18" s="36"/>
      <c r="T18" s="36"/>
      <c r="U18" s="36"/>
      <c r="V18" s="36"/>
      <c r="W18" s="36"/>
      <c r="X18" s="36"/>
      <c r="Y18" s="36"/>
      <c r="Z18" s="89"/>
      <c r="AA18" s="11"/>
      <c r="AB18" s="28"/>
      <c r="AC18" s="28"/>
      <c r="AD18" s="28"/>
      <c r="AE18" s="91"/>
      <c r="AF18" s="91"/>
      <c r="AG18" s="91"/>
      <c r="AH18" s="91"/>
      <c r="AI18" s="91"/>
      <c r="AJ18" s="91"/>
      <c r="AK18" s="91"/>
      <c r="AL18" s="91"/>
      <c r="AM18" s="91"/>
      <c r="AN18" s="91"/>
      <c r="AO18" s="91"/>
      <c r="AP18" s="91"/>
      <c r="AQ18" s="91"/>
      <c r="AR18" s="91"/>
      <c r="AS18" s="91"/>
      <c r="AT18" s="92"/>
      <c r="AU18" s="11"/>
      <c r="AV18" s="34"/>
      <c r="AW18" s="28"/>
      <c r="AX18" s="28"/>
      <c r="AY18" s="28"/>
      <c r="AZ18" s="28"/>
      <c r="BA18" s="28"/>
      <c r="BB18" s="28"/>
      <c r="BC18" s="28"/>
      <c r="BD18" s="28"/>
      <c r="BE18" s="28"/>
      <c r="BF18" s="28"/>
      <c r="BG18" s="260"/>
      <c r="BH18" s="11"/>
      <c r="BI18" s="261"/>
      <c r="BJ18" s="262"/>
      <c r="BK18" s="262"/>
      <c r="BL18" s="262"/>
      <c r="BM18" s="262"/>
      <c r="BN18" s="262"/>
      <c r="BO18" s="262"/>
      <c r="BP18" s="262"/>
      <c r="BQ18" s="262"/>
      <c r="BR18" s="262"/>
      <c r="BS18" s="262"/>
      <c r="BT18" s="263"/>
      <c r="BV18" s="94"/>
      <c r="BW18" s="95"/>
      <c r="BX18" s="95"/>
      <c r="BY18" s="95"/>
      <c r="BZ18" s="95"/>
      <c r="CA18" s="95"/>
      <c r="CB18" s="95"/>
      <c r="CC18" s="95"/>
      <c r="CD18" s="95"/>
      <c r="CE18" s="95"/>
      <c r="CF18" s="95"/>
      <c r="CG18" s="96"/>
      <c r="CH18" s="96"/>
      <c r="CI18" s="9"/>
      <c r="CJ18" s="536" t="s">
        <v>102</v>
      </c>
      <c r="CK18" s="527"/>
      <c r="CL18" s="4">
        <v>15</v>
      </c>
      <c r="CM18" s="4">
        <v>19</v>
      </c>
      <c r="CN18" s="4">
        <v>18</v>
      </c>
      <c r="CO18" s="347">
        <v>18</v>
      </c>
      <c r="CP18" s="4">
        <v>11</v>
      </c>
      <c r="CQ18" s="351">
        <v>14</v>
      </c>
      <c r="CR18" s="347">
        <v>10</v>
      </c>
      <c r="CS18" s="4">
        <v>14</v>
      </c>
      <c r="CT18" s="351">
        <v>13</v>
      </c>
      <c r="CU18" s="347">
        <v>13</v>
      </c>
      <c r="CV18" s="4">
        <v>13</v>
      </c>
      <c r="CW18" s="351">
        <v>13</v>
      </c>
      <c r="CX18" s="338">
        <v>24</v>
      </c>
      <c r="CY18" s="4">
        <v>17</v>
      </c>
      <c r="CZ18" s="351">
        <v>17</v>
      </c>
      <c r="DA18" s="347">
        <v>21</v>
      </c>
      <c r="DB18" s="4">
        <v>15</v>
      </c>
      <c r="DC18" s="351">
        <v>16</v>
      </c>
      <c r="DD18" s="347">
        <v>14</v>
      </c>
      <c r="DE18" s="4">
        <v>19</v>
      </c>
      <c r="DF18" s="351">
        <v>19</v>
      </c>
      <c r="DG18" s="4">
        <v>22</v>
      </c>
      <c r="DH18" s="4">
        <v>23</v>
      </c>
      <c r="DI18" s="292">
        <v>25</v>
      </c>
      <c r="DJ18" s="338">
        <v>31</v>
      </c>
      <c r="DK18" s="4">
        <v>35</v>
      </c>
      <c r="DL18" s="292">
        <v>29</v>
      </c>
      <c r="DM18" s="347">
        <v>30</v>
      </c>
      <c r="DN18" s="4">
        <v>24</v>
      </c>
      <c r="DO18" s="351">
        <v>26</v>
      </c>
      <c r="DP18" s="347">
        <v>34</v>
      </c>
      <c r="DQ18" s="4">
        <v>29</v>
      </c>
      <c r="DR18" s="351">
        <v>40</v>
      </c>
      <c r="DS18" s="4">
        <v>44</v>
      </c>
      <c r="DT18" s="4">
        <v>44</v>
      </c>
      <c r="DU18" s="292">
        <v>45</v>
      </c>
      <c r="DV18" s="4">
        <v>42</v>
      </c>
      <c r="DW18" s="4">
        <v>36</v>
      </c>
      <c r="DX18" s="351">
        <v>41</v>
      </c>
      <c r="DY18" s="347">
        <v>39</v>
      </c>
      <c r="DZ18" s="4">
        <v>41</v>
      </c>
      <c r="EA18" s="351">
        <v>43</v>
      </c>
      <c r="EB18" s="347">
        <v>42</v>
      </c>
      <c r="EC18" s="4">
        <v>31</v>
      </c>
      <c r="ED18" s="351">
        <v>25</v>
      </c>
      <c r="EE18" s="4">
        <v>31</v>
      </c>
      <c r="EF18" s="4">
        <v>31</v>
      </c>
      <c r="EG18" s="292">
        <v>14</v>
      </c>
      <c r="EH18" s="338">
        <v>12</v>
      </c>
      <c r="EI18" s="4">
        <v>13</v>
      </c>
      <c r="EJ18" s="351">
        <v>12</v>
      </c>
      <c r="EK18" s="347">
        <v>13</v>
      </c>
      <c r="EL18" s="4">
        <v>11</v>
      </c>
      <c r="EM18" s="351">
        <v>17</v>
      </c>
      <c r="EN18" s="347">
        <v>16</v>
      </c>
      <c r="EO18" s="4">
        <v>15</v>
      </c>
      <c r="EP18" s="351">
        <v>7</v>
      </c>
      <c r="EQ18" s="4">
        <v>7</v>
      </c>
      <c r="ER18" s="4">
        <v>14</v>
      </c>
      <c r="ES18" s="292">
        <v>7</v>
      </c>
      <c r="EU18" s="338">
        <v>8</v>
      </c>
      <c r="EV18" s="4">
        <v>7</v>
      </c>
      <c r="EW18" s="351">
        <v>9</v>
      </c>
      <c r="EX18" s="347">
        <v>11</v>
      </c>
      <c r="EY18" s="4">
        <v>14</v>
      </c>
      <c r="EZ18" s="351">
        <v>11</v>
      </c>
      <c r="FA18" s="347">
        <v>13</v>
      </c>
      <c r="FB18" s="570">
        <v>12</v>
      </c>
      <c r="FC18" s="661">
        <v>12</v>
      </c>
      <c r="FD18" s="570">
        <v>12</v>
      </c>
      <c r="FE18" s="570">
        <v>12</v>
      </c>
      <c r="FF18" s="136">
        <v>12</v>
      </c>
      <c r="FH18" s="137">
        <v>12</v>
      </c>
      <c r="FI18" s="571">
        <v>12</v>
      </c>
      <c r="FJ18" s="673">
        <v>12</v>
      </c>
      <c r="FK18" s="681">
        <v>12</v>
      </c>
      <c r="FL18" s="571">
        <v>12</v>
      </c>
      <c r="FM18" s="673">
        <v>12</v>
      </c>
      <c r="FN18" s="681">
        <v>12</v>
      </c>
      <c r="FO18" s="571">
        <v>12</v>
      </c>
      <c r="FP18" s="673">
        <v>12</v>
      </c>
      <c r="FQ18" s="571">
        <v>12</v>
      </c>
      <c r="FR18" s="571">
        <v>12</v>
      </c>
      <c r="FS18" s="135">
        <v>12</v>
      </c>
      <c r="FU18" s="100">
        <v>12</v>
      </c>
      <c r="FV18" s="101">
        <v>12</v>
      </c>
      <c r="FW18" s="101">
        <v>12</v>
      </c>
      <c r="FX18" s="101">
        <v>12</v>
      </c>
      <c r="FY18" s="101">
        <v>12</v>
      </c>
      <c r="FZ18" s="101">
        <v>12</v>
      </c>
      <c r="GA18" s="101">
        <v>12</v>
      </c>
      <c r="GB18" s="101">
        <v>12</v>
      </c>
      <c r="GC18" s="101">
        <v>12</v>
      </c>
      <c r="GD18" s="101">
        <v>12</v>
      </c>
      <c r="GE18" s="101">
        <v>12</v>
      </c>
      <c r="GF18" s="102">
        <v>12</v>
      </c>
      <c r="GH18" s="103">
        <v>12</v>
      </c>
      <c r="GI18" s="579">
        <v>12</v>
      </c>
      <c r="GJ18" s="579">
        <v>12</v>
      </c>
      <c r="GK18" s="579">
        <v>12</v>
      </c>
      <c r="GL18" s="579">
        <v>12</v>
      </c>
      <c r="GM18" s="579">
        <v>12</v>
      </c>
      <c r="GN18" s="579">
        <v>12</v>
      </c>
      <c r="GO18" s="579">
        <v>12</v>
      </c>
      <c r="GP18" s="579">
        <v>12</v>
      </c>
      <c r="GQ18" s="579">
        <v>12</v>
      </c>
      <c r="GR18" s="579">
        <v>12</v>
      </c>
      <c r="GS18" s="104">
        <v>12</v>
      </c>
      <c r="GU18" s="105"/>
      <c r="GV18" s="106"/>
      <c r="GW18" s="106"/>
      <c r="GX18" s="106"/>
      <c r="GY18" s="106"/>
      <c r="GZ18" s="106"/>
      <c r="HA18" s="106"/>
      <c r="HB18" s="106"/>
      <c r="HC18" s="106"/>
      <c r="HD18" s="106"/>
      <c r="HE18" s="106"/>
      <c r="HF18" s="107"/>
      <c r="HH18" s="108"/>
      <c r="HI18" s="109"/>
      <c r="HJ18" s="109"/>
      <c r="HK18" s="109"/>
      <c r="HL18" s="109"/>
      <c r="HM18" s="109"/>
      <c r="HN18" s="109"/>
      <c r="HO18" s="109"/>
      <c r="HP18" s="109"/>
      <c r="HQ18" s="109"/>
      <c r="HR18" s="109"/>
      <c r="HS18" s="110"/>
      <c r="HU18" s="111"/>
      <c r="HV18" s="112"/>
      <c r="HW18" s="112"/>
      <c r="HX18" s="112"/>
      <c r="HY18" s="112"/>
      <c r="HZ18" s="112"/>
      <c r="IA18" s="112"/>
      <c r="IB18" s="112"/>
      <c r="IC18" s="112"/>
      <c r="ID18" s="112"/>
      <c r="IE18" s="112"/>
      <c r="IF18" s="113"/>
      <c r="IH18" s="114"/>
      <c r="II18" s="115"/>
      <c r="IJ18" s="115"/>
      <c r="IK18" s="115"/>
      <c r="IL18" s="115"/>
      <c r="IM18" s="115"/>
      <c r="IN18" s="115"/>
      <c r="IO18" s="115"/>
      <c r="IP18" s="115"/>
      <c r="IQ18" s="115"/>
      <c r="IR18" s="115"/>
      <c r="IS18" s="116"/>
      <c r="IU18" s="117"/>
      <c r="IV18" s="118"/>
      <c r="IW18" s="118"/>
      <c r="IX18" s="118"/>
      <c r="IY18" s="118"/>
      <c r="IZ18" s="118"/>
      <c r="JA18" s="118"/>
      <c r="JB18" s="118"/>
      <c r="JC18" s="118"/>
      <c r="JD18" s="118"/>
      <c r="JE18" s="118"/>
      <c r="JF18" s="119"/>
      <c r="JH18" s="120"/>
      <c r="JI18" s="121"/>
      <c r="JJ18" s="121"/>
      <c r="JK18" s="121"/>
      <c r="JL18" s="121"/>
      <c r="JM18" s="121"/>
      <c r="JN18" s="121"/>
      <c r="JO18" s="121"/>
      <c r="JP18" s="121"/>
      <c r="JQ18" s="121"/>
      <c r="JR18" s="121"/>
      <c r="JS18" s="122"/>
      <c r="JU18" s="123"/>
      <c r="JV18" s="124"/>
      <c r="JW18" s="124"/>
      <c r="JX18" s="124"/>
      <c r="JY18" s="124"/>
      <c r="JZ18" s="124"/>
      <c r="KA18" s="124"/>
      <c r="KB18" s="124"/>
      <c r="KC18" s="124"/>
      <c r="KD18" s="124"/>
      <c r="KE18" s="124"/>
      <c r="KF18" s="125"/>
      <c r="KH18" s="126"/>
      <c r="KI18" s="127"/>
      <c r="KJ18" s="127"/>
      <c r="KK18" s="127"/>
      <c r="KL18" s="127"/>
      <c r="KM18" s="127"/>
      <c r="KN18" s="127"/>
      <c r="KO18" s="127"/>
      <c r="KP18" s="127"/>
      <c r="KQ18" s="127"/>
      <c r="KR18" s="127"/>
      <c r="KS18" s="128"/>
    </row>
    <row r="19" spans="1:308" ht="16.5" thickBot="1" x14ac:dyDescent="0.55000000000000004">
      <c r="A19" s="27"/>
      <c r="B19" s="35"/>
      <c r="C19" s="28"/>
      <c r="D19" s="28"/>
      <c r="E19" s="28"/>
      <c r="F19" s="28"/>
      <c r="G19" s="28"/>
      <c r="H19" s="28"/>
      <c r="I19" s="28"/>
      <c r="J19" s="28"/>
      <c r="K19" s="28"/>
      <c r="L19" s="28"/>
      <c r="M19" s="28"/>
      <c r="N19" s="35"/>
      <c r="O19" s="36"/>
      <c r="P19" s="36"/>
      <c r="Q19" s="36"/>
      <c r="R19" s="36"/>
      <c r="S19" s="36"/>
      <c r="T19" s="36"/>
      <c r="U19" s="36"/>
      <c r="V19" s="36"/>
      <c r="W19" s="36"/>
      <c r="X19" s="36"/>
      <c r="Y19" s="36"/>
      <c r="Z19" s="89"/>
      <c r="AA19" s="11"/>
      <c r="AB19" s="28"/>
      <c r="AC19" s="28"/>
      <c r="AD19" s="28"/>
      <c r="AE19" s="91"/>
      <c r="AF19" s="91"/>
      <c r="AG19" s="91"/>
      <c r="AH19" s="91"/>
      <c r="AI19" s="91"/>
      <c r="AJ19" s="91"/>
      <c r="AK19" s="91"/>
      <c r="AL19" s="91"/>
      <c r="AM19" s="91"/>
      <c r="AN19" s="91"/>
      <c r="AO19" s="91"/>
      <c r="AP19" s="91"/>
      <c r="AQ19" s="91"/>
      <c r="AR19" s="91"/>
      <c r="AS19" s="91"/>
      <c r="AT19" s="92"/>
      <c r="AU19" s="11"/>
      <c r="AV19" s="34"/>
      <c r="AW19" s="28"/>
      <c r="AX19" s="28"/>
      <c r="AY19" s="28"/>
      <c r="AZ19" s="28"/>
      <c r="BA19" s="28"/>
      <c r="BB19" s="28"/>
      <c r="BC19" s="28"/>
      <c r="BD19" s="28"/>
      <c r="BE19" s="28"/>
      <c r="BF19" s="28"/>
      <c r="BG19" s="260"/>
      <c r="BH19" s="11"/>
      <c r="BI19" s="261"/>
      <c r="BJ19" s="262"/>
      <c r="BK19" s="262"/>
      <c r="BL19" s="262"/>
      <c r="BM19" s="262"/>
      <c r="BN19" s="262"/>
      <c r="BO19" s="262"/>
      <c r="BP19" s="262"/>
      <c r="BQ19" s="262"/>
      <c r="BR19" s="262"/>
      <c r="BS19" s="262"/>
      <c r="BT19" s="263"/>
      <c r="BV19" s="94"/>
      <c r="BW19" s="95"/>
      <c r="BX19" s="95"/>
      <c r="BY19" s="95"/>
      <c r="BZ19" s="95"/>
      <c r="CA19" s="95"/>
      <c r="CB19" s="95"/>
      <c r="CC19" s="95"/>
      <c r="CD19" s="95"/>
      <c r="CE19" s="95"/>
      <c r="CF19" s="95"/>
      <c r="CG19" s="96"/>
      <c r="CH19" s="96"/>
      <c r="CI19" s="9"/>
      <c r="CJ19" s="536" t="s">
        <v>103</v>
      </c>
      <c r="CK19" s="527"/>
      <c r="CL19" s="4">
        <v>82</v>
      </c>
      <c r="CM19" s="4">
        <v>82</v>
      </c>
      <c r="CN19" s="4">
        <v>87</v>
      </c>
      <c r="CO19" s="347">
        <v>92</v>
      </c>
      <c r="CP19" s="4">
        <v>89</v>
      </c>
      <c r="CQ19" s="351">
        <v>88</v>
      </c>
      <c r="CR19" s="347">
        <v>86</v>
      </c>
      <c r="CS19" s="4">
        <v>78</v>
      </c>
      <c r="CT19" s="351">
        <v>70</v>
      </c>
      <c r="CU19" s="347">
        <v>75</v>
      </c>
      <c r="CV19" s="4">
        <v>75</v>
      </c>
      <c r="CW19" s="4">
        <v>74</v>
      </c>
      <c r="CX19" s="338">
        <v>74</v>
      </c>
      <c r="CY19" s="4">
        <v>73</v>
      </c>
      <c r="CZ19" s="351">
        <v>74</v>
      </c>
      <c r="DA19" s="347">
        <v>74</v>
      </c>
      <c r="DB19" s="4">
        <v>78</v>
      </c>
      <c r="DC19" s="4">
        <v>78</v>
      </c>
      <c r="DD19" s="347">
        <v>75</v>
      </c>
      <c r="DE19" s="4">
        <v>72</v>
      </c>
      <c r="DF19" s="351">
        <v>77</v>
      </c>
      <c r="DG19" s="4">
        <v>69</v>
      </c>
      <c r="DH19" s="4">
        <v>72</v>
      </c>
      <c r="DI19" s="292">
        <v>73</v>
      </c>
      <c r="DJ19" s="4">
        <v>75</v>
      </c>
      <c r="DK19" s="4">
        <v>72</v>
      </c>
      <c r="DL19" s="292">
        <v>79</v>
      </c>
      <c r="DM19" s="347">
        <v>83</v>
      </c>
      <c r="DN19" s="4">
        <v>87</v>
      </c>
      <c r="DO19" s="351">
        <v>88</v>
      </c>
      <c r="DP19" s="347">
        <v>88</v>
      </c>
      <c r="DQ19" s="4">
        <v>96</v>
      </c>
      <c r="DR19" s="351">
        <v>92</v>
      </c>
      <c r="DS19" s="4">
        <v>95</v>
      </c>
      <c r="DT19" s="4">
        <v>98</v>
      </c>
      <c r="DU19" s="292">
        <v>101</v>
      </c>
      <c r="DV19" s="4">
        <v>100</v>
      </c>
      <c r="DW19" s="4">
        <v>94</v>
      </c>
      <c r="DX19" s="351">
        <v>98</v>
      </c>
      <c r="DY19" s="347">
        <v>109</v>
      </c>
      <c r="DZ19" s="4">
        <v>114</v>
      </c>
      <c r="EA19" s="351">
        <v>120</v>
      </c>
      <c r="EB19" s="347">
        <v>123</v>
      </c>
      <c r="EC19" s="4">
        <v>147</v>
      </c>
      <c r="ED19" s="351">
        <v>153</v>
      </c>
      <c r="EE19" s="4">
        <v>158</v>
      </c>
      <c r="EF19" s="4">
        <v>166</v>
      </c>
      <c r="EG19" s="292">
        <v>185</v>
      </c>
      <c r="EH19" s="4">
        <v>193</v>
      </c>
      <c r="EI19" s="4">
        <v>192</v>
      </c>
      <c r="EJ19" s="351">
        <v>197</v>
      </c>
      <c r="EK19" s="347">
        <v>224</v>
      </c>
      <c r="EL19" s="4">
        <v>246</v>
      </c>
      <c r="EM19" s="4">
        <v>257</v>
      </c>
      <c r="EN19" s="347">
        <v>259</v>
      </c>
      <c r="EO19" s="4">
        <v>259</v>
      </c>
      <c r="EP19" s="351">
        <v>258</v>
      </c>
      <c r="EQ19" s="4">
        <v>256</v>
      </c>
      <c r="ER19" s="4">
        <v>262</v>
      </c>
      <c r="ES19" s="292">
        <v>262</v>
      </c>
      <c r="EU19" s="338">
        <v>251</v>
      </c>
      <c r="EV19" s="4">
        <v>266</v>
      </c>
      <c r="EW19" s="351">
        <v>273</v>
      </c>
      <c r="EX19" s="347">
        <v>277</v>
      </c>
      <c r="EY19" s="4">
        <v>283</v>
      </c>
      <c r="EZ19" s="351">
        <v>291</v>
      </c>
      <c r="FA19" s="347">
        <v>299</v>
      </c>
      <c r="FB19" s="570">
        <v>302</v>
      </c>
      <c r="FC19" s="661">
        <v>302</v>
      </c>
      <c r="FD19" s="570">
        <v>298</v>
      </c>
      <c r="FE19" s="570">
        <v>298</v>
      </c>
      <c r="FF19" s="136">
        <v>299</v>
      </c>
      <c r="FH19" s="137">
        <v>294</v>
      </c>
      <c r="FI19" s="571">
        <v>276</v>
      </c>
      <c r="FJ19" s="673">
        <v>270</v>
      </c>
      <c r="FK19" s="681">
        <v>271</v>
      </c>
      <c r="FL19" s="571">
        <v>272</v>
      </c>
      <c r="FM19" s="673">
        <v>273</v>
      </c>
      <c r="FN19" s="681">
        <v>278</v>
      </c>
      <c r="FO19" s="571">
        <v>283</v>
      </c>
      <c r="FP19" s="673">
        <v>288</v>
      </c>
      <c r="FQ19" s="571">
        <v>302</v>
      </c>
      <c r="FR19" s="571">
        <v>304</v>
      </c>
      <c r="FS19" s="135">
        <v>305</v>
      </c>
      <c r="FU19" s="100">
        <v>307</v>
      </c>
      <c r="FV19" s="101">
        <v>309</v>
      </c>
      <c r="FW19" s="101">
        <v>311</v>
      </c>
      <c r="FX19" s="101">
        <v>313</v>
      </c>
      <c r="FY19" s="101">
        <v>315</v>
      </c>
      <c r="FZ19" s="101">
        <v>317</v>
      </c>
      <c r="GA19" s="101">
        <v>319</v>
      </c>
      <c r="GB19" s="101">
        <v>321</v>
      </c>
      <c r="GC19" s="101">
        <v>323</v>
      </c>
      <c r="GD19" s="101">
        <v>325</v>
      </c>
      <c r="GE19" s="101">
        <v>327</v>
      </c>
      <c r="GF19" s="102">
        <v>329</v>
      </c>
      <c r="GH19" s="103">
        <v>329</v>
      </c>
      <c r="GI19" s="579">
        <v>331</v>
      </c>
      <c r="GJ19" s="579">
        <v>333</v>
      </c>
      <c r="GK19" s="579">
        <v>335</v>
      </c>
      <c r="GL19" s="579">
        <v>337</v>
      </c>
      <c r="GM19" s="579">
        <v>339</v>
      </c>
      <c r="GN19" s="579">
        <v>341</v>
      </c>
      <c r="GO19" s="579">
        <v>343</v>
      </c>
      <c r="GP19" s="579">
        <v>345</v>
      </c>
      <c r="GQ19" s="579">
        <v>347</v>
      </c>
      <c r="GR19" s="579">
        <v>349</v>
      </c>
      <c r="GS19" s="104">
        <v>351</v>
      </c>
      <c r="GU19" s="105"/>
      <c r="GV19" s="106"/>
      <c r="GW19" s="106"/>
      <c r="GX19" s="106"/>
      <c r="GY19" s="106"/>
      <c r="GZ19" s="106"/>
      <c r="HA19" s="106"/>
      <c r="HB19" s="106"/>
      <c r="HC19" s="106"/>
      <c r="HD19" s="106"/>
      <c r="HE19" s="106"/>
      <c r="HF19" s="107"/>
      <c r="HH19" s="108"/>
      <c r="HI19" s="109"/>
      <c r="HJ19" s="109"/>
      <c r="HK19" s="109"/>
      <c r="HL19" s="109"/>
      <c r="HM19" s="109"/>
      <c r="HN19" s="109"/>
      <c r="HO19" s="109"/>
      <c r="HP19" s="109"/>
      <c r="HQ19" s="109"/>
      <c r="HR19" s="109"/>
      <c r="HS19" s="110"/>
      <c r="HU19" s="111"/>
      <c r="HV19" s="112"/>
      <c r="HW19" s="112"/>
      <c r="HX19" s="112"/>
      <c r="HY19" s="112"/>
      <c r="HZ19" s="112"/>
      <c r="IA19" s="112"/>
      <c r="IB19" s="112"/>
      <c r="IC19" s="112"/>
      <c r="ID19" s="112"/>
      <c r="IE19" s="112"/>
      <c r="IF19" s="113"/>
      <c r="IH19" s="114"/>
      <c r="II19" s="115"/>
      <c r="IJ19" s="115"/>
      <c r="IK19" s="115"/>
      <c r="IL19" s="115"/>
      <c r="IM19" s="115"/>
      <c r="IN19" s="115"/>
      <c r="IO19" s="115"/>
      <c r="IP19" s="115"/>
      <c r="IQ19" s="115"/>
      <c r="IR19" s="115"/>
      <c r="IS19" s="116"/>
      <c r="IU19" s="117"/>
      <c r="IV19" s="118"/>
      <c r="IW19" s="118"/>
      <c r="IX19" s="118"/>
      <c r="IY19" s="118"/>
      <c r="IZ19" s="118"/>
      <c r="JA19" s="118"/>
      <c r="JB19" s="118"/>
      <c r="JC19" s="118"/>
      <c r="JD19" s="118"/>
      <c r="JE19" s="118"/>
      <c r="JF19" s="119"/>
      <c r="JH19" s="120"/>
      <c r="JI19" s="121"/>
      <c r="JJ19" s="121"/>
      <c r="JK19" s="121"/>
      <c r="JL19" s="121"/>
      <c r="JM19" s="121"/>
      <c r="JN19" s="121"/>
      <c r="JO19" s="121"/>
      <c r="JP19" s="121"/>
      <c r="JQ19" s="121"/>
      <c r="JR19" s="121"/>
      <c r="JS19" s="122"/>
      <c r="JU19" s="123"/>
      <c r="JV19" s="124"/>
      <c r="JW19" s="124"/>
      <c r="JX19" s="124"/>
      <c r="JY19" s="124"/>
      <c r="JZ19" s="124"/>
      <c r="KA19" s="124"/>
      <c r="KB19" s="124"/>
      <c r="KC19" s="124"/>
      <c r="KD19" s="124"/>
      <c r="KE19" s="124"/>
      <c r="KF19" s="125"/>
      <c r="KH19" s="126"/>
      <c r="KI19" s="127"/>
      <c r="KJ19" s="127"/>
      <c r="KK19" s="127"/>
      <c r="KL19" s="127"/>
      <c r="KM19" s="127"/>
      <c r="KN19" s="127"/>
      <c r="KO19" s="127"/>
      <c r="KP19" s="127"/>
      <c r="KQ19" s="127"/>
      <c r="KR19" s="127"/>
      <c r="KS19" s="128"/>
    </row>
    <row r="20" spans="1:308" x14ac:dyDescent="0.5">
      <c r="A20" s="27"/>
      <c r="B20" s="35" t="s">
        <v>38</v>
      </c>
      <c r="C20" s="28">
        <v>20</v>
      </c>
      <c r="D20" s="28">
        <v>21</v>
      </c>
      <c r="E20" s="28">
        <v>24</v>
      </c>
      <c r="F20" s="28">
        <v>23</v>
      </c>
      <c r="G20" s="28">
        <v>25</v>
      </c>
      <c r="H20" s="28">
        <v>25</v>
      </c>
      <c r="I20" s="28">
        <v>25</v>
      </c>
      <c r="J20" s="28">
        <v>28</v>
      </c>
      <c r="K20" s="28">
        <v>29</v>
      </c>
      <c r="L20" s="28">
        <f>-L68</f>
        <v>28</v>
      </c>
      <c r="M20" s="28">
        <v>31</v>
      </c>
      <c r="N20" s="35">
        <v>32</v>
      </c>
      <c r="O20" s="36">
        <v>35</v>
      </c>
      <c r="P20" s="36">
        <v>35</v>
      </c>
      <c r="Q20" s="36">
        <v>41</v>
      </c>
      <c r="R20" s="36">
        <v>43</v>
      </c>
      <c r="S20" s="36">
        <v>44</v>
      </c>
      <c r="T20" s="36">
        <v>48</v>
      </c>
      <c r="U20" s="36">
        <v>49</v>
      </c>
      <c r="V20" s="36">
        <v>55</v>
      </c>
      <c r="W20" s="36">
        <v>62</v>
      </c>
      <c r="X20" s="36">
        <v>67</v>
      </c>
      <c r="Y20" s="36">
        <v>69</v>
      </c>
      <c r="Z20" s="89">
        <v>70</v>
      </c>
      <c r="AA20" s="11" t="s">
        <v>37</v>
      </c>
      <c r="AB20" s="28">
        <f t="shared" ref="AB20:AB29" si="85">BG20</f>
        <v>85</v>
      </c>
      <c r="AC20" s="28">
        <f t="shared" ref="AC20:AC26" si="86">BT20</f>
        <v>77</v>
      </c>
      <c r="AD20" s="28">
        <f>CG20</f>
        <v>77</v>
      </c>
      <c r="AE20" s="91">
        <f t="shared" ref="AE20:AE26" si="87">CW20</f>
        <v>66</v>
      </c>
      <c r="AF20" s="91">
        <f t="shared" ref="AF20:AF26" si="88">DI20</f>
        <v>54</v>
      </c>
      <c r="AG20" s="91">
        <f t="shared" ref="AG20:AG26" si="89">EH20</f>
        <v>68</v>
      </c>
      <c r="AH20" s="91" t="e">
        <f>#REF!</f>
        <v>#REF!</v>
      </c>
      <c r="AI20" s="91">
        <f t="shared" ref="AI20:AI26" si="90">FF20</f>
        <v>65</v>
      </c>
      <c r="AJ20" s="91">
        <f t="shared" ref="AJ20:AJ26" si="91">FS20</f>
        <v>65</v>
      </c>
      <c r="AK20" s="91">
        <f t="shared" ref="AK20:AK26" si="92">GF20</f>
        <v>65</v>
      </c>
      <c r="AL20" s="91">
        <f t="shared" ref="AL20:AL26" si="93">GS20</f>
        <v>65</v>
      </c>
      <c r="AM20" s="91">
        <f t="shared" ref="AM20:AM26" si="94">HF20</f>
        <v>65</v>
      </c>
      <c r="AN20" s="91">
        <f t="shared" ref="AN20:AN26" si="95">HS20</f>
        <v>89</v>
      </c>
      <c r="AO20" s="91">
        <f t="shared" ref="AO20:AO26" si="96">IF20</f>
        <v>113</v>
      </c>
      <c r="AP20" s="91">
        <f t="shared" ref="AP20:AP26" si="97">IS20</f>
        <v>137</v>
      </c>
      <c r="AQ20" s="91">
        <f t="shared" ref="AQ20:AQ26" si="98">JF20</f>
        <v>161</v>
      </c>
      <c r="AR20" s="91">
        <f t="shared" ref="AR20:AR26" si="99">JS20</f>
        <v>185</v>
      </c>
      <c r="AS20" s="91">
        <f t="shared" ref="AS20:AS26" si="100">KF20</f>
        <v>209</v>
      </c>
      <c r="AT20" s="92">
        <f t="shared" ref="AT20:AT26" si="101">KS20</f>
        <v>233</v>
      </c>
      <c r="AU20" s="11" t="s">
        <v>37</v>
      </c>
      <c r="AV20" s="34">
        <v>77</v>
      </c>
      <c r="AW20" s="28">
        <v>76</v>
      </c>
      <c r="AX20" s="28">
        <v>73</v>
      </c>
      <c r="AY20" s="28">
        <f>AX20+1</f>
        <v>74</v>
      </c>
      <c r="AZ20" s="28">
        <v>77</v>
      </c>
      <c r="BA20" s="28">
        <v>84</v>
      </c>
      <c r="BB20" s="28">
        <v>90</v>
      </c>
      <c r="BC20" s="28">
        <v>85</v>
      </c>
      <c r="BD20" s="28">
        <v>86</v>
      </c>
      <c r="BE20" s="28">
        <v>89</v>
      </c>
      <c r="BF20" s="28">
        <v>86</v>
      </c>
      <c r="BG20" s="260">
        <v>85</v>
      </c>
      <c r="BH20" s="11"/>
      <c r="BI20" s="261">
        <v>83</v>
      </c>
      <c r="BJ20" s="262">
        <v>80</v>
      </c>
      <c r="BK20" s="262">
        <v>79</v>
      </c>
      <c r="BL20" s="262">
        <v>77</v>
      </c>
      <c r="BM20" s="262">
        <v>78</v>
      </c>
      <c r="BN20" s="262">
        <v>72</v>
      </c>
      <c r="BO20" s="262">
        <v>72</v>
      </c>
      <c r="BP20" s="262">
        <v>78</v>
      </c>
      <c r="BQ20" s="262">
        <v>76</v>
      </c>
      <c r="BR20" s="262">
        <v>79</v>
      </c>
      <c r="BS20" s="262">
        <v>76</v>
      </c>
      <c r="BT20" s="263">
        <v>77</v>
      </c>
      <c r="BV20" s="94">
        <v>83</v>
      </c>
      <c r="BW20" s="95">
        <v>80</v>
      </c>
      <c r="BX20" s="95">
        <v>76</v>
      </c>
      <c r="BY20" s="95">
        <v>77</v>
      </c>
      <c r="BZ20" s="95">
        <v>78</v>
      </c>
      <c r="CA20" s="95">
        <v>72</v>
      </c>
      <c r="CB20" s="95">
        <v>72</v>
      </c>
      <c r="CC20" s="95">
        <v>78</v>
      </c>
      <c r="CD20" s="95">
        <v>76</v>
      </c>
      <c r="CE20" s="95">
        <v>79</v>
      </c>
      <c r="CF20" s="95">
        <v>79</v>
      </c>
      <c r="CG20" s="96">
        <v>77</v>
      </c>
      <c r="CH20" s="96"/>
      <c r="CI20" s="9"/>
      <c r="CJ20" s="536" t="s">
        <v>100</v>
      </c>
      <c r="CK20" s="567">
        <v>79</v>
      </c>
      <c r="CL20" s="4">
        <v>78</v>
      </c>
      <c r="CM20" s="4">
        <v>79</v>
      </c>
      <c r="CN20" s="4">
        <v>76</v>
      </c>
      <c r="CO20" s="347">
        <v>73</v>
      </c>
      <c r="CP20" s="4">
        <v>75</v>
      </c>
      <c r="CQ20" s="351">
        <v>73</v>
      </c>
      <c r="CR20" s="347">
        <v>64</v>
      </c>
      <c r="CS20" s="4">
        <v>65</v>
      </c>
      <c r="CT20" s="351">
        <v>68</v>
      </c>
      <c r="CU20" s="347">
        <v>72</v>
      </c>
      <c r="CV20" s="4">
        <v>68</v>
      </c>
      <c r="CW20" s="4">
        <v>66</v>
      </c>
      <c r="CX20" s="338">
        <v>66</v>
      </c>
      <c r="CY20" s="4">
        <v>71</v>
      </c>
      <c r="CZ20" s="351">
        <v>63</v>
      </c>
      <c r="DA20" s="347">
        <v>62</v>
      </c>
      <c r="DB20" s="4">
        <v>65</v>
      </c>
      <c r="DC20" s="351">
        <v>66</v>
      </c>
      <c r="DD20" s="347">
        <v>66</v>
      </c>
      <c r="DE20" s="4">
        <v>69</v>
      </c>
      <c r="DF20" s="351">
        <v>68</v>
      </c>
      <c r="DG20" s="4">
        <v>71</v>
      </c>
      <c r="DH20" s="4">
        <v>63</v>
      </c>
      <c r="DI20" s="292">
        <v>54</v>
      </c>
      <c r="DJ20" s="338">
        <v>58</v>
      </c>
      <c r="DK20" s="4">
        <v>60</v>
      </c>
      <c r="DL20" s="292">
        <v>59</v>
      </c>
      <c r="DM20" s="347">
        <v>65</v>
      </c>
      <c r="DN20" s="4">
        <v>68</v>
      </c>
      <c r="DO20" s="351">
        <v>64</v>
      </c>
      <c r="DP20" s="347">
        <v>62</v>
      </c>
      <c r="DQ20" s="4">
        <v>65</v>
      </c>
      <c r="DR20" s="351">
        <v>62</v>
      </c>
      <c r="DS20" s="4">
        <v>63</v>
      </c>
      <c r="DT20" s="4">
        <v>64</v>
      </c>
      <c r="DU20" s="292">
        <v>59</v>
      </c>
      <c r="DV20" s="4">
        <v>66</v>
      </c>
      <c r="DW20" s="4">
        <v>68</v>
      </c>
      <c r="DX20" s="351">
        <v>74</v>
      </c>
      <c r="DY20" s="347">
        <v>69</v>
      </c>
      <c r="DZ20" s="4">
        <v>68</v>
      </c>
      <c r="EA20" s="351">
        <v>67</v>
      </c>
      <c r="EB20" s="347">
        <v>72</v>
      </c>
      <c r="EC20" s="4">
        <v>72</v>
      </c>
      <c r="ED20" s="351">
        <v>69</v>
      </c>
      <c r="EE20" s="4">
        <v>72</v>
      </c>
      <c r="EF20" s="4">
        <v>72</v>
      </c>
      <c r="EG20" s="292">
        <v>69</v>
      </c>
      <c r="EH20" s="338">
        <v>68</v>
      </c>
      <c r="EI20" s="4">
        <v>72</v>
      </c>
      <c r="EJ20" s="351">
        <v>79</v>
      </c>
      <c r="EK20" s="347">
        <v>76</v>
      </c>
      <c r="EL20" s="4">
        <v>76</v>
      </c>
      <c r="EM20" s="351">
        <v>72</v>
      </c>
      <c r="EN20" s="347">
        <v>76</v>
      </c>
      <c r="EO20" s="4">
        <v>73</v>
      </c>
      <c r="EP20" s="351">
        <v>74</v>
      </c>
      <c r="EQ20" s="4">
        <v>73</v>
      </c>
      <c r="ER20" s="4">
        <v>72</v>
      </c>
      <c r="ES20" s="292">
        <v>73</v>
      </c>
      <c r="EU20" s="338">
        <v>72</v>
      </c>
      <c r="EV20" s="4">
        <v>70</v>
      </c>
      <c r="EW20" s="351">
        <v>71</v>
      </c>
      <c r="EX20" s="347">
        <v>73</v>
      </c>
      <c r="EY20" s="4">
        <v>72</v>
      </c>
      <c r="EZ20" s="351">
        <v>68</v>
      </c>
      <c r="FA20" s="347">
        <v>73</v>
      </c>
      <c r="FB20" s="570">
        <v>67</v>
      </c>
      <c r="FC20" s="661">
        <v>67</v>
      </c>
      <c r="FD20" s="570">
        <v>66</v>
      </c>
      <c r="FE20" s="570">
        <v>66</v>
      </c>
      <c r="FF20" s="136">
        <v>65</v>
      </c>
      <c r="FH20" s="137">
        <f>FF20</f>
        <v>65</v>
      </c>
      <c r="FI20" s="571">
        <f>FH20</f>
        <v>65</v>
      </c>
      <c r="FJ20" s="673">
        <f t="shared" ref="FJ20:FS20" si="102">FI20</f>
        <v>65</v>
      </c>
      <c r="FK20" s="681">
        <f t="shared" si="102"/>
        <v>65</v>
      </c>
      <c r="FL20" s="571">
        <f t="shared" si="102"/>
        <v>65</v>
      </c>
      <c r="FM20" s="673">
        <f t="shared" si="102"/>
        <v>65</v>
      </c>
      <c r="FN20" s="681">
        <f t="shared" si="102"/>
        <v>65</v>
      </c>
      <c r="FO20" s="571">
        <f t="shared" si="102"/>
        <v>65</v>
      </c>
      <c r="FP20" s="673">
        <f t="shared" si="102"/>
        <v>65</v>
      </c>
      <c r="FQ20" s="571">
        <f t="shared" si="102"/>
        <v>65</v>
      </c>
      <c r="FR20" s="571">
        <f t="shared" si="102"/>
        <v>65</v>
      </c>
      <c r="FS20" s="135">
        <f t="shared" si="102"/>
        <v>65</v>
      </c>
      <c r="FU20" s="100">
        <f>FS20</f>
        <v>65</v>
      </c>
      <c r="FV20" s="101">
        <f>FU20</f>
        <v>65</v>
      </c>
      <c r="FW20" s="101">
        <f t="shared" ref="FW20:GF22" si="103">FV20</f>
        <v>65</v>
      </c>
      <c r="FX20" s="101">
        <f t="shared" si="103"/>
        <v>65</v>
      </c>
      <c r="FY20" s="101">
        <f t="shared" si="103"/>
        <v>65</v>
      </c>
      <c r="FZ20" s="101">
        <f t="shared" si="103"/>
        <v>65</v>
      </c>
      <c r="GA20" s="101">
        <f t="shared" si="103"/>
        <v>65</v>
      </c>
      <c r="GB20" s="101">
        <f t="shared" si="103"/>
        <v>65</v>
      </c>
      <c r="GC20" s="101">
        <f t="shared" si="103"/>
        <v>65</v>
      </c>
      <c r="GD20" s="101">
        <f t="shared" si="103"/>
        <v>65</v>
      </c>
      <c r="GE20" s="101">
        <f t="shared" si="103"/>
        <v>65</v>
      </c>
      <c r="GF20" s="102">
        <f t="shared" si="103"/>
        <v>65</v>
      </c>
      <c r="GH20" s="103">
        <f>GF20</f>
        <v>65</v>
      </c>
      <c r="GI20" s="579">
        <f>GH20</f>
        <v>65</v>
      </c>
      <c r="GJ20" s="579">
        <f t="shared" ref="GJ20:GS22" si="104">GI20</f>
        <v>65</v>
      </c>
      <c r="GK20" s="579">
        <f t="shared" si="104"/>
        <v>65</v>
      </c>
      <c r="GL20" s="579">
        <f t="shared" si="104"/>
        <v>65</v>
      </c>
      <c r="GM20" s="579">
        <f t="shared" si="104"/>
        <v>65</v>
      </c>
      <c r="GN20" s="579">
        <f t="shared" si="104"/>
        <v>65</v>
      </c>
      <c r="GO20" s="579">
        <f t="shared" si="104"/>
        <v>65</v>
      </c>
      <c r="GP20" s="579">
        <f t="shared" si="104"/>
        <v>65</v>
      </c>
      <c r="GQ20" s="579">
        <f t="shared" si="104"/>
        <v>65</v>
      </c>
      <c r="GR20" s="579">
        <f t="shared" si="104"/>
        <v>65</v>
      </c>
      <c r="GS20" s="104">
        <f t="shared" si="104"/>
        <v>65</v>
      </c>
      <c r="GU20" s="105">
        <f>GS20</f>
        <v>65</v>
      </c>
      <c r="GV20" s="106">
        <f t="shared" ref="GV20" si="105">GU20</f>
        <v>65</v>
      </c>
      <c r="GW20" s="106">
        <f t="shared" ref="GW20" si="106">GV20</f>
        <v>65</v>
      </c>
      <c r="GX20" s="106">
        <f t="shared" ref="GX20" si="107">GW20</f>
        <v>65</v>
      </c>
      <c r="GY20" s="106">
        <f t="shared" ref="GY20" si="108">GX20</f>
        <v>65</v>
      </c>
      <c r="GZ20" s="106">
        <f t="shared" ref="GZ20" si="109">GY20</f>
        <v>65</v>
      </c>
      <c r="HA20" s="106">
        <f t="shared" ref="HA20" si="110">GZ20</f>
        <v>65</v>
      </c>
      <c r="HB20" s="106">
        <f t="shared" ref="HB20" si="111">HA20</f>
        <v>65</v>
      </c>
      <c r="HC20" s="106">
        <f t="shared" ref="HC20" si="112">HB20</f>
        <v>65</v>
      </c>
      <c r="HD20" s="106">
        <f t="shared" ref="HD20" si="113">HC20</f>
        <v>65</v>
      </c>
      <c r="HE20" s="106">
        <f t="shared" ref="HE20" si="114">HD20</f>
        <v>65</v>
      </c>
      <c r="HF20" s="107">
        <f t="shared" ref="HF20" si="115">HE20</f>
        <v>65</v>
      </c>
      <c r="HH20" s="108">
        <f>HF20+2</f>
        <v>67</v>
      </c>
      <c r="HI20" s="109">
        <f>HH20+2</f>
        <v>69</v>
      </c>
      <c r="HJ20" s="109">
        <f t="shared" ref="HJ20:HS20" si="116">HI20+2</f>
        <v>71</v>
      </c>
      <c r="HK20" s="109">
        <f t="shared" si="116"/>
        <v>73</v>
      </c>
      <c r="HL20" s="109">
        <f t="shared" si="116"/>
        <v>75</v>
      </c>
      <c r="HM20" s="109">
        <f t="shared" si="116"/>
        <v>77</v>
      </c>
      <c r="HN20" s="109">
        <f t="shared" si="116"/>
        <v>79</v>
      </c>
      <c r="HO20" s="109">
        <f t="shared" si="116"/>
        <v>81</v>
      </c>
      <c r="HP20" s="109">
        <f t="shared" si="116"/>
        <v>83</v>
      </c>
      <c r="HQ20" s="109">
        <f t="shared" si="116"/>
        <v>85</v>
      </c>
      <c r="HR20" s="109">
        <f t="shared" si="116"/>
        <v>87</v>
      </c>
      <c r="HS20" s="110">
        <f t="shared" si="116"/>
        <v>89</v>
      </c>
      <c r="HU20" s="111">
        <f>HS20+2</f>
        <v>91</v>
      </c>
      <c r="HV20" s="112">
        <f>HU20+2</f>
        <v>93</v>
      </c>
      <c r="HW20" s="112">
        <f t="shared" ref="HW20:IF20" si="117">HV20+2</f>
        <v>95</v>
      </c>
      <c r="HX20" s="112">
        <f t="shared" si="117"/>
        <v>97</v>
      </c>
      <c r="HY20" s="112">
        <f t="shared" si="117"/>
        <v>99</v>
      </c>
      <c r="HZ20" s="112">
        <f t="shared" si="117"/>
        <v>101</v>
      </c>
      <c r="IA20" s="112">
        <f t="shared" si="117"/>
        <v>103</v>
      </c>
      <c r="IB20" s="112">
        <f t="shared" si="117"/>
        <v>105</v>
      </c>
      <c r="IC20" s="112">
        <f t="shared" si="117"/>
        <v>107</v>
      </c>
      <c r="ID20" s="112">
        <f t="shared" si="117"/>
        <v>109</v>
      </c>
      <c r="IE20" s="112">
        <f t="shared" si="117"/>
        <v>111</v>
      </c>
      <c r="IF20" s="113">
        <f t="shared" si="117"/>
        <v>113</v>
      </c>
      <c r="IH20" s="114">
        <f>IF20+2</f>
        <v>115</v>
      </c>
      <c r="II20" s="115">
        <f>IH20+2</f>
        <v>117</v>
      </c>
      <c r="IJ20" s="115">
        <f t="shared" ref="IJ20:IS20" si="118">II20+2</f>
        <v>119</v>
      </c>
      <c r="IK20" s="115">
        <f t="shared" si="118"/>
        <v>121</v>
      </c>
      <c r="IL20" s="115">
        <f t="shared" si="118"/>
        <v>123</v>
      </c>
      <c r="IM20" s="115">
        <f t="shared" si="118"/>
        <v>125</v>
      </c>
      <c r="IN20" s="115">
        <f t="shared" si="118"/>
        <v>127</v>
      </c>
      <c r="IO20" s="115">
        <f t="shared" si="118"/>
        <v>129</v>
      </c>
      <c r="IP20" s="115">
        <f t="shared" si="118"/>
        <v>131</v>
      </c>
      <c r="IQ20" s="115">
        <f t="shared" si="118"/>
        <v>133</v>
      </c>
      <c r="IR20" s="115">
        <f t="shared" si="118"/>
        <v>135</v>
      </c>
      <c r="IS20" s="116">
        <f t="shared" si="118"/>
        <v>137</v>
      </c>
      <c r="IU20" s="117">
        <f>IS20+2</f>
        <v>139</v>
      </c>
      <c r="IV20" s="118">
        <f>IU20+2</f>
        <v>141</v>
      </c>
      <c r="IW20" s="118">
        <f t="shared" ref="IW20:JF20" si="119">IV20+2</f>
        <v>143</v>
      </c>
      <c r="IX20" s="118">
        <f t="shared" si="119"/>
        <v>145</v>
      </c>
      <c r="IY20" s="118">
        <f t="shared" si="119"/>
        <v>147</v>
      </c>
      <c r="IZ20" s="118">
        <f t="shared" si="119"/>
        <v>149</v>
      </c>
      <c r="JA20" s="118">
        <f t="shared" si="119"/>
        <v>151</v>
      </c>
      <c r="JB20" s="118">
        <f t="shared" si="119"/>
        <v>153</v>
      </c>
      <c r="JC20" s="118">
        <f t="shared" si="119"/>
        <v>155</v>
      </c>
      <c r="JD20" s="118">
        <f t="shared" si="119"/>
        <v>157</v>
      </c>
      <c r="JE20" s="118">
        <f t="shared" si="119"/>
        <v>159</v>
      </c>
      <c r="JF20" s="119">
        <f t="shared" si="119"/>
        <v>161</v>
      </c>
      <c r="JH20" s="120">
        <f>JF20+2</f>
        <v>163</v>
      </c>
      <c r="JI20" s="121">
        <f>JH20+2</f>
        <v>165</v>
      </c>
      <c r="JJ20" s="121">
        <f t="shared" ref="JJ20:JS20" si="120">JI20+2</f>
        <v>167</v>
      </c>
      <c r="JK20" s="121">
        <f t="shared" si="120"/>
        <v>169</v>
      </c>
      <c r="JL20" s="121">
        <f t="shared" si="120"/>
        <v>171</v>
      </c>
      <c r="JM20" s="121">
        <f t="shared" si="120"/>
        <v>173</v>
      </c>
      <c r="JN20" s="121">
        <f t="shared" si="120"/>
        <v>175</v>
      </c>
      <c r="JO20" s="121">
        <f t="shared" si="120"/>
        <v>177</v>
      </c>
      <c r="JP20" s="121">
        <f t="shared" si="120"/>
        <v>179</v>
      </c>
      <c r="JQ20" s="121">
        <f t="shared" si="120"/>
        <v>181</v>
      </c>
      <c r="JR20" s="121">
        <f t="shared" si="120"/>
        <v>183</v>
      </c>
      <c r="JS20" s="122">
        <f t="shared" si="120"/>
        <v>185</v>
      </c>
      <c r="JU20" s="123">
        <f>JS20+2</f>
        <v>187</v>
      </c>
      <c r="JV20" s="124">
        <f>JU20+2</f>
        <v>189</v>
      </c>
      <c r="JW20" s="124">
        <f t="shared" ref="JW20:KF20" si="121">JV20+2</f>
        <v>191</v>
      </c>
      <c r="JX20" s="124">
        <f t="shared" si="121"/>
        <v>193</v>
      </c>
      <c r="JY20" s="124">
        <f t="shared" si="121"/>
        <v>195</v>
      </c>
      <c r="JZ20" s="124">
        <f t="shared" si="121"/>
        <v>197</v>
      </c>
      <c r="KA20" s="124">
        <f t="shared" si="121"/>
        <v>199</v>
      </c>
      <c r="KB20" s="124">
        <f t="shared" si="121"/>
        <v>201</v>
      </c>
      <c r="KC20" s="124">
        <f t="shared" si="121"/>
        <v>203</v>
      </c>
      <c r="KD20" s="124">
        <f t="shared" si="121"/>
        <v>205</v>
      </c>
      <c r="KE20" s="124">
        <f t="shared" si="121"/>
        <v>207</v>
      </c>
      <c r="KF20" s="125">
        <f t="shared" si="121"/>
        <v>209</v>
      </c>
      <c r="KH20" s="126">
        <f>KF20+2</f>
        <v>211</v>
      </c>
      <c r="KI20" s="127">
        <f>KH20+2</f>
        <v>213</v>
      </c>
      <c r="KJ20" s="127">
        <f t="shared" ref="KJ20:KS20" si="122">KI20+2</f>
        <v>215</v>
      </c>
      <c r="KK20" s="127">
        <f t="shared" si="122"/>
        <v>217</v>
      </c>
      <c r="KL20" s="127">
        <f t="shared" si="122"/>
        <v>219</v>
      </c>
      <c r="KM20" s="127">
        <f t="shared" si="122"/>
        <v>221</v>
      </c>
      <c r="KN20" s="127">
        <f t="shared" si="122"/>
        <v>223</v>
      </c>
      <c r="KO20" s="127">
        <f t="shared" si="122"/>
        <v>225</v>
      </c>
      <c r="KP20" s="127">
        <f t="shared" si="122"/>
        <v>227</v>
      </c>
      <c r="KQ20" s="127">
        <f t="shared" si="122"/>
        <v>229</v>
      </c>
      <c r="KR20" s="127">
        <f t="shared" si="122"/>
        <v>231</v>
      </c>
      <c r="KS20" s="128">
        <f t="shared" si="122"/>
        <v>233</v>
      </c>
      <c r="KU20" s="343"/>
      <c r="KV20" s="343"/>
    </row>
    <row r="21" spans="1:308" x14ac:dyDescent="0.5">
      <c r="A21" s="27"/>
      <c r="B21" s="28" t="s">
        <v>41</v>
      </c>
      <c r="C21" s="34">
        <v>24</v>
      </c>
      <c r="D21" s="28">
        <v>26</v>
      </c>
      <c r="E21" s="28">
        <v>26</v>
      </c>
      <c r="F21" s="28">
        <v>28</v>
      </c>
      <c r="G21" s="28">
        <v>27</v>
      </c>
      <c r="H21" s="28">
        <v>27</v>
      </c>
      <c r="I21" s="28">
        <v>26</v>
      </c>
      <c r="J21" s="28">
        <v>27</v>
      </c>
      <c r="K21" s="28">
        <v>26</v>
      </c>
      <c r="L21" s="28">
        <v>26</v>
      </c>
      <c r="M21" s="28">
        <v>26</v>
      </c>
      <c r="N21" s="35">
        <v>27</v>
      </c>
      <c r="O21" s="36">
        <v>27</v>
      </c>
      <c r="P21" s="36">
        <v>28</v>
      </c>
      <c r="Q21" s="36">
        <v>27</v>
      </c>
      <c r="R21" s="36">
        <v>22</v>
      </c>
      <c r="S21" s="36">
        <v>27</v>
      </c>
      <c r="T21" s="36">
        <v>25</v>
      </c>
      <c r="U21" s="36">
        <v>26</v>
      </c>
      <c r="V21" s="36">
        <v>26</v>
      </c>
      <c r="W21" s="36">
        <v>25</v>
      </c>
      <c r="X21" s="36">
        <v>26</v>
      </c>
      <c r="Y21" s="36">
        <v>27</v>
      </c>
      <c r="Z21" s="89">
        <v>26</v>
      </c>
      <c r="AA21" s="11" t="s">
        <v>41</v>
      </c>
      <c r="AB21" s="28">
        <f>BG21</f>
        <v>19</v>
      </c>
      <c r="AC21" s="28">
        <f>BT21</f>
        <v>22</v>
      </c>
      <c r="AD21" s="28">
        <f>CG21</f>
        <v>23</v>
      </c>
      <c r="AE21" s="91">
        <f t="shared" si="87"/>
        <v>15</v>
      </c>
      <c r="AF21" s="91">
        <f t="shared" si="88"/>
        <v>15</v>
      </c>
      <c r="AG21" s="91">
        <f t="shared" si="89"/>
        <v>45</v>
      </c>
      <c r="AH21" s="91" t="e">
        <f>#REF!</f>
        <v>#REF!</v>
      </c>
      <c r="AI21" s="91">
        <f t="shared" si="90"/>
        <v>53</v>
      </c>
      <c r="AJ21" s="91">
        <f t="shared" si="91"/>
        <v>53</v>
      </c>
      <c r="AK21" s="91">
        <f t="shared" si="92"/>
        <v>53</v>
      </c>
      <c r="AL21" s="91">
        <f t="shared" si="93"/>
        <v>53</v>
      </c>
      <c r="AM21" s="91">
        <f t="shared" si="94"/>
        <v>53</v>
      </c>
      <c r="AN21" s="91">
        <f t="shared" si="95"/>
        <v>53</v>
      </c>
      <c r="AO21" s="91">
        <f t="shared" si="96"/>
        <v>53</v>
      </c>
      <c r="AP21" s="91">
        <f t="shared" si="97"/>
        <v>53</v>
      </c>
      <c r="AQ21" s="91">
        <f t="shared" si="98"/>
        <v>53</v>
      </c>
      <c r="AR21" s="91">
        <f t="shared" si="99"/>
        <v>53</v>
      </c>
      <c r="AS21" s="91">
        <f t="shared" si="100"/>
        <v>53</v>
      </c>
      <c r="AT21" s="92">
        <f t="shared" si="101"/>
        <v>53</v>
      </c>
      <c r="AU21" s="11" t="s">
        <v>41</v>
      </c>
      <c r="AV21" s="34">
        <v>25</v>
      </c>
      <c r="AW21" s="28">
        <v>24</v>
      </c>
      <c r="AX21" s="28">
        <v>23</v>
      </c>
      <c r="AY21" s="28">
        <v>22</v>
      </c>
      <c r="AZ21" s="28">
        <v>25</v>
      </c>
      <c r="BA21" s="28">
        <v>25</v>
      </c>
      <c r="BB21" s="28">
        <f>19+6</f>
        <v>25</v>
      </c>
      <c r="BC21" s="28">
        <v>25</v>
      </c>
      <c r="BD21" s="28">
        <v>18</v>
      </c>
      <c r="BE21" s="28">
        <f>16+4</f>
        <v>20</v>
      </c>
      <c r="BF21" s="28">
        <v>19</v>
      </c>
      <c r="BG21" s="35">
        <v>19</v>
      </c>
      <c r="BH21" s="11"/>
      <c r="BI21" s="261">
        <f>16+6</f>
        <v>22</v>
      </c>
      <c r="BJ21" s="262">
        <f>6+16</f>
        <v>22</v>
      </c>
      <c r="BK21" s="262">
        <f>13+6</f>
        <v>19</v>
      </c>
      <c r="BL21" s="262">
        <f>12+6</f>
        <v>18</v>
      </c>
      <c r="BM21" s="262">
        <v>19</v>
      </c>
      <c r="BN21" s="262">
        <f>14+5</f>
        <v>19</v>
      </c>
      <c r="BO21" s="262">
        <f>15+5</f>
        <v>20</v>
      </c>
      <c r="BP21" s="262">
        <f>16+6</f>
        <v>22</v>
      </c>
      <c r="BQ21" s="262">
        <f>18+6</f>
        <v>24</v>
      </c>
      <c r="BR21" s="262">
        <v>20</v>
      </c>
      <c r="BS21" s="262">
        <v>20</v>
      </c>
      <c r="BT21" s="264">
        <f>17+5</f>
        <v>22</v>
      </c>
      <c r="BV21" s="94">
        <f>16+6</f>
        <v>22</v>
      </c>
      <c r="BW21" s="95">
        <f>16+6</f>
        <v>22</v>
      </c>
      <c r="BX21" s="95">
        <v>19</v>
      </c>
      <c r="BY21" s="95">
        <v>18</v>
      </c>
      <c r="BZ21" s="95">
        <v>20</v>
      </c>
      <c r="CA21" s="95">
        <v>20</v>
      </c>
      <c r="CB21" s="95">
        <v>21</v>
      </c>
      <c r="CC21" s="95">
        <v>22</v>
      </c>
      <c r="CD21" s="95">
        <v>24</v>
      </c>
      <c r="CE21" s="95">
        <v>22</v>
      </c>
      <c r="CF21" s="95">
        <v>22</v>
      </c>
      <c r="CG21" s="96">
        <f>17+6</f>
        <v>23</v>
      </c>
      <c r="CH21" s="96"/>
      <c r="CI21" s="9"/>
      <c r="CJ21" s="536" t="s">
        <v>101</v>
      </c>
      <c r="CK21" s="567">
        <v>57</v>
      </c>
      <c r="CL21" s="4">
        <v>17</v>
      </c>
      <c r="CM21" s="4">
        <v>17</v>
      </c>
      <c r="CN21" s="4">
        <v>16</v>
      </c>
      <c r="CO21" s="347">
        <v>18</v>
      </c>
      <c r="CP21" s="4">
        <v>17</v>
      </c>
      <c r="CQ21" s="351">
        <v>16</v>
      </c>
      <c r="CR21" s="347">
        <v>13</v>
      </c>
      <c r="CS21" s="4">
        <v>12</v>
      </c>
      <c r="CT21" s="351">
        <v>17</v>
      </c>
      <c r="CU21" s="347">
        <v>17</v>
      </c>
      <c r="CV21" s="4">
        <v>16</v>
      </c>
      <c r="CW21" s="4">
        <v>15</v>
      </c>
      <c r="CX21" s="338">
        <v>15</v>
      </c>
      <c r="CY21" s="4">
        <v>15</v>
      </c>
      <c r="CZ21" s="351">
        <v>17</v>
      </c>
      <c r="DA21" s="347">
        <v>14</v>
      </c>
      <c r="DB21" s="4">
        <v>15</v>
      </c>
      <c r="DC21" s="351">
        <v>15</v>
      </c>
      <c r="DD21" s="347">
        <v>15</v>
      </c>
      <c r="DE21" s="4">
        <v>13</v>
      </c>
      <c r="DF21" s="351">
        <v>12</v>
      </c>
      <c r="DG21" s="4">
        <v>14</v>
      </c>
      <c r="DH21" s="4">
        <v>14</v>
      </c>
      <c r="DI21" s="292">
        <v>15</v>
      </c>
      <c r="DJ21" s="338">
        <v>16</v>
      </c>
      <c r="DK21" s="4">
        <v>16</v>
      </c>
      <c r="DL21" s="292">
        <v>16</v>
      </c>
      <c r="DM21" s="347">
        <v>18</v>
      </c>
      <c r="DN21" s="4">
        <v>22</v>
      </c>
      <c r="DO21" s="351">
        <v>22</v>
      </c>
      <c r="DP21" s="347">
        <v>24</v>
      </c>
      <c r="DQ21" s="4">
        <v>24</v>
      </c>
      <c r="DR21" s="351">
        <v>23</v>
      </c>
      <c r="DS21" s="4">
        <v>25</v>
      </c>
      <c r="DT21" s="4">
        <v>25</v>
      </c>
      <c r="DU21" s="292">
        <v>26</v>
      </c>
      <c r="DV21" s="4">
        <v>27</v>
      </c>
      <c r="DW21" s="4">
        <v>29</v>
      </c>
      <c r="DX21" s="351">
        <v>27</v>
      </c>
      <c r="DY21" s="347">
        <v>30</v>
      </c>
      <c r="DZ21" s="4">
        <v>30</v>
      </c>
      <c r="EA21" s="351">
        <v>29</v>
      </c>
      <c r="EB21" s="347">
        <v>28</v>
      </c>
      <c r="EC21" s="4">
        <v>31</v>
      </c>
      <c r="ED21" s="351">
        <v>32</v>
      </c>
      <c r="EE21" s="4">
        <v>35</v>
      </c>
      <c r="EF21" s="4">
        <v>39</v>
      </c>
      <c r="EG21" s="292">
        <v>46</v>
      </c>
      <c r="EH21" s="338">
        <v>45</v>
      </c>
      <c r="EI21" s="4">
        <v>48</v>
      </c>
      <c r="EJ21" s="351">
        <v>49</v>
      </c>
      <c r="EK21" s="347">
        <v>48</v>
      </c>
      <c r="EL21" s="4">
        <v>51</v>
      </c>
      <c r="EM21" s="351">
        <v>54</v>
      </c>
      <c r="EN21" s="347">
        <v>53</v>
      </c>
      <c r="EO21" s="4">
        <v>56</v>
      </c>
      <c r="EP21" s="351">
        <v>55</v>
      </c>
      <c r="EQ21" s="4">
        <v>55</v>
      </c>
      <c r="ER21" s="4">
        <v>54</v>
      </c>
      <c r="ES21" s="292">
        <v>51</v>
      </c>
      <c r="EU21" s="338">
        <v>53</v>
      </c>
      <c r="EV21" s="4">
        <v>54</v>
      </c>
      <c r="EW21" s="351">
        <v>55</v>
      </c>
      <c r="EX21" s="347">
        <v>53</v>
      </c>
      <c r="EY21" s="4">
        <v>53</v>
      </c>
      <c r="EZ21" s="351">
        <v>54</v>
      </c>
      <c r="FA21" s="347">
        <v>56</v>
      </c>
      <c r="FB21" s="570">
        <v>53</v>
      </c>
      <c r="FC21" s="661">
        <v>53</v>
      </c>
      <c r="FD21" s="570">
        <v>53</v>
      </c>
      <c r="FE21" s="570">
        <v>53</v>
      </c>
      <c r="FF21" s="136">
        <v>53</v>
      </c>
      <c r="FH21" s="137">
        <v>53</v>
      </c>
      <c r="FI21" s="571">
        <v>53</v>
      </c>
      <c r="FJ21" s="673">
        <v>53</v>
      </c>
      <c r="FK21" s="681">
        <v>53</v>
      </c>
      <c r="FL21" s="571">
        <v>53</v>
      </c>
      <c r="FM21" s="673">
        <v>53</v>
      </c>
      <c r="FN21" s="681">
        <v>53</v>
      </c>
      <c r="FO21" s="571">
        <v>53</v>
      </c>
      <c r="FP21" s="673">
        <v>53</v>
      </c>
      <c r="FQ21" s="571">
        <v>53</v>
      </c>
      <c r="FR21" s="571">
        <v>53</v>
      </c>
      <c r="FS21" s="135">
        <v>53</v>
      </c>
      <c r="FU21" s="100">
        <v>53</v>
      </c>
      <c r="FV21" s="101">
        <v>53</v>
      </c>
      <c r="FW21" s="101">
        <v>53</v>
      </c>
      <c r="FX21" s="101">
        <v>53</v>
      </c>
      <c r="FY21" s="101">
        <v>53</v>
      </c>
      <c r="FZ21" s="101">
        <v>53</v>
      </c>
      <c r="GA21" s="101">
        <v>53</v>
      </c>
      <c r="GB21" s="101">
        <v>53</v>
      </c>
      <c r="GC21" s="101">
        <v>53</v>
      </c>
      <c r="GD21" s="101">
        <v>53</v>
      </c>
      <c r="GE21" s="101">
        <v>53</v>
      </c>
      <c r="GF21" s="102">
        <v>53</v>
      </c>
      <c r="GH21" s="103">
        <v>53</v>
      </c>
      <c r="GI21" s="579">
        <v>53</v>
      </c>
      <c r="GJ21" s="579">
        <v>53</v>
      </c>
      <c r="GK21" s="579">
        <v>53</v>
      </c>
      <c r="GL21" s="579">
        <v>53</v>
      </c>
      <c r="GM21" s="579">
        <v>53</v>
      </c>
      <c r="GN21" s="579">
        <v>53</v>
      </c>
      <c r="GO21" s="579">
        <v>53</v>
      </c>
      <c r="GP21" s="579">
        <v>53</v>
      </c>
      <c r="GQ21" s="579">
        <v>53</v>
      </c>
      <c r="GR21" s="579">
        <v>53</v>
      </c>
      <c r="GS21" s="104">
        <v>53</v>
      </c>
      <c r="GU21" s="105">
        <f t="shared" ref="GU21:GU29" si="123">GS21</f>
        <v>53</v>
      </c>
      <c r="GV21" s="106">
        <f t="shared" ref="GV21:HF29" si="124">GU21</f>
        <v>53</v>
      </c>
      <c r="GW21" s="106">
        <f t="shared" si="124"/>
        <v>53</v>
      </c>
      <c r="GX21" s="106">
        <f t="shared" si="124"/>
        <v>53</v>
      </c>
      <c r="GY21" s="106">
        <f t="shared" si="124"/>
        <v>53</v>
      </c>
      <c r="GZ21" s="106">
        <f t="shared" si="124"/>
        <v>53</v>
      </c>
      <c r="HA21" s="106">
        <f t="shared" si="124"/>
        <v>53</v>
      </c>
      <c r="HB21" s="106">
        <f t="shared" si="124"/>
        <v>53</v>
      </c>
      <c r="HC21" s="106">
        <f t="shared" si="124"/>
        <v>53</v>
      </c>
      <c r="HD21" s="106">
        <f t="shared" si="124"/>
        <v>53</v>
      </c>
      <c r="HE21" s="106">
        <f t="shared" si="124"/>
        <v>53</v>
      </c>
      <c r="HF21" s="107">
        <f t="shared" si="124"/>
        <v>53</v>
      </c>
      <c r="HH21" s="108">
        <f t="shared" ref="HH21:HH29" si="125">HF21</f>
        <v>53</v>
      </c>
      <c r="HI21" s="109">
        <f t="shared" ref="HI21:HS29" si="126">HH21</f>
        <v>53</v>
      </c>
      <c r="HJ21" s="109">
        <f t="shared" si="126"/>
        <v>53</v>
      </c>
      <c r="HK21" s="109">
        <f t="shared" si="126"/>
        <v>53</v>
      </c>
      <c r="HL21" s="109">
        <f t="shared" si="126"/>
        <v>53</v>
      </c>
      <c r="HM21" s="109">
        <f t="shared" si="126"/>
        <v>53</v>
      </c>
      <c r="HN21" s="109">
        <f t="shared" si="126"/>
        <v>53</v>
      </c>
      <c r="HO21" s="109">
        <f t="shared" si="126"/>
        <v>53</v>
      </c>
      <c r="HP21" s="109">
        <f t="shared" si="126"/>
        <v>53</v>
      </c>
      <c r="HQ21" s="109">
        <f t="shared" si="126"/>
        <v>53</v>
      </c>
      <c r="HR21" s="109">
        <f t="shared" si="126"/>
        <v>53</v>
      </c>
      <c r="HS21" s="110">
        <f t="shared" si="126"/>
        <v>53</v>
      </c>
      <c r="HU21" s="111">
        <f t="shared" ref="HU21:HU29" si="127">HS21</f>
        <v>53</v>
      </c>
      <c r="HV21" s="112">
        <f t="shared" ref="HV21:IF29" si="128">HU21</f>
        <v>53</v>
      </c>
      <c r="HW21" s="112">
        <f t="shared" si="128"/>
        <v>53</v>
      </c>
      <c r="HX21" s="112">
        <f t="shared" si="128"/>
        <v>53</v>
      </c>
      <c r="HY21" s="112">
        <f t="shared" si="128"/>
        <v>53</v>
      </c>
      <c r="HZ21" s="112">
        <f t="shared" si="128"/>
        <v>53</v>
      </c>
      <c r="IA21" s="112">
        <f t="shared" si="128"/>
        <v>53</v>
      </c>
      <c r="IB21" s="112">
        <f t="shared" si="128"/>
        <v>53</v>
      </c>
      <c r="IC21" s="112">
        <f t="shared" si="128"/>
        <v>53</v>
      </c>
      <c r="ID21" s="112">
        <f t="shared" si="128"/>
        <v>53</v>
      </c>
      <c r="IE21" s="112">
        <f t="shared" si="128"/>
        <v>53</v>
      </c>
      <c r="IF21" s="113">
        <f t="shared" si="128"/>
        <v>53</v>
      </c>
      <c r="IH21" s="114">
        <f t="shared" ref="IH21:IH29" si="129">IF21</f>
        <v>53</v>
      </c>
      <c r="II21" s="115">
        <f t="shared" ref="II21:IS29" si="130">IH21</f>
        <v>53</v>
      </c>
      <c r="IJ21" s="115">
        <f t="shared" si="130"/>
        <v>53</v>
      </c>
      <c r="IK21" s="115">
        <f t="shared" si="130"/>
        <v>53</v>
      </c>
      <c r="IL21" s="115">
        <f t="shared" si="130"/>
        <v>53</v>
      </c>
      <c r="IM21" s="115">
        <f t="shared" si="130"/>
        <v>53</v>
      </c>
      <c r="IN21" s="115">
        <f t="shared" si="130"/>
        <v>53</v>
      </c>
      <c r="IO21" s="115">
        <f t="shared" si="130"/>
        <v>53</v>
      </c>
      <c r="IP21" s="115">
        <f t="shared" si="130"/>
        <v>53</v>
      </c>
      <c r="IQ21" s="115">
        <f t="shared" si="130"/>
        <v>53</v>
      </c>
      <c r="IR21" s="115">
        <f t="shared" si="130"/>
        <v>53</v>
      </c>
      <c r="IS21" s="116">
        <f t="shared" si="130"/>
        <v>53</v>
      </c>
      <c r="IU21" s="117">
        <f t="shared" ref="IU21:IU29" si="131">IS21</f>
        <v>53</v>
      </c>
      <c r="IV21" s="118">
        <f t="shared" ref="IV21:JF29" si="132">IU21</f>
        <v>53</v>
      </c>
      <c r="IW21" s="118">
        <f t="shared" si="132"/>
        <v>53</v>
      </c>
      <c r="IX21" s="118">
        <f t="shared" si="132"/>
        <v>53</v>
      </c>
      <c r="IY21" s="118">
        <f t="shared" si="132"/>
        <v>53</v>
      </c>
      <c r="IZ21" s="118">
        <f t="shared" si="132"/>
        <v>53</v>
      </c>
      <c r="JA21" s="118">
        <f t="shared" si="132"/>
        <v>53</v>
      </c>
      <c r="JB21" s="118">
        <f t="shared" si="132"/>
        <v>53</v>
      </c>
      <c r="JC21" s="118">
        <f t="shared" si="132"/>
        <v>53</v>
      </c>
      <c r="JD21" s="118">
        <f t="shared" si="132"/>
        <v>53</v>
      </c>
      <c r="JE21" s="118">
        <f t="shared" si="132"/>
        <v>53</v>
      </c>
      <c r="JF21" s="119">
        <f t="shared" si="132"/>
        <v>53</v>
      </c>
      <c r="JH21" s="120">
        <f t="shared" ref="JH21:JH29" si="133">JF21</f>
        <v>53</v>
      </c>
      <c r="JI21" s="121">
        <f t="shared" ref="JI21:JS29" si="134">JH21</f>
        <v>53</v>
      </c>
      <c r="JJ21" s="121">
        <f t="shared" si="134"/>
        <v>53</v>
      </c>
      <c r="JK21" s="121">
        <f t="shared" si="134"/>
        <v>53</v>
      </c>
      <c r="JL21" s="121">
        <f t="shared" si="134"/>
        <v>53</v>
      </c>
      <c r="JM21" s="121">
        <f t="shared" si="134"/>
        <v>53</v>
      </c>
      <c r="JN21" s="121">
        <f t="shared" si="134"/>
        <v>53</v>
      </c>
      <c r="JO21" s="121">
        <f t="shared" si="134"/>
        <v>53</v>
      </c>
      <c r="JP21" s="121">
        <f t="shared" si="134"/>
        <v>53</v>
      </c>
      <c r="JQ21" s="121">
        <f t="shared" si="134"/>
        <v>53</v>
      </c>
      <c r="JR21" s="121">
        <f t="shared" si="134"/>
        <v>53</v>
      </c>
      <c r="JS21" s="122">
        <f t="shared" si="134"/>
        <v>53</v>
      </c>
      <c r="JU21" s="123">
        <f t="shared" ref="JU21:JU29" si="135">JS21</f>
        <v>53</v>
      </c>
      <c r="JV21" s="124">
        <f t="shared" ref="JV21:KF29" si="136">JU21</f>
        <v>53</v>
      </c>
      <c r="JW21" s="124">
        <f t="shared" si="136"/>
        <v>53</v>
      </c>
      <c r="JX21" s="124">
        <f t="shared" si="136"/>
        <v>53</v>
      </c>
      <c r="JY21" s="124">
        <f t="shared" si="136"/>
        <v>53</v>
      </c>
      <c r="JZ21" s="124">
        <f t="shared" si="136"/>
        <v>53</v>
      </c>
      <c r="KA21" s="124">
        <f t="shared" si="136"/>
        <v>53</v>
      </c>
      <c r="KB21" s="124">
        <f t="shared" si="136"/>
        <v>53</v>
      </c>
      <c r="KC21" s="124">
        <f t="shared" si="136"/>
        <v>53</v>
      </c>
      <c r="KD21" s="124">
        <f t="shared" si="136"/>
        <v>53</v>
      </c>
      <c r="KE21" s="124">
        <f t="shared" si="136"/>
        <v>53</v>
      </c>
      <c r="KF21" s="125">
        <f t="shared" si="136"/>
        <v>53</v>
      </c>
      <c r="KH21" s="126">
        <f t="shared" ref="KH21:KH29" si="137">KF21</f>
        <v>53</v>
      </c>
      <c r="KI21" s="127">
        <f t="shared" ref="KI21:KS29" si="138">KH21</f>
        <v>53</v>
      </c>
      <c r="KJ21" s="127">
        <f t="shared" si="138"/>
        <v>53</v>
      </c>
      <c r="KK21" s="127">
        <f t="shared" si="138"/>
        <v>53</v>
      </c>
      <c r="KL21" s="127">
        <f t="shared" si="138"/>
        <v>53</v>
      </c>
      <c r="KM21" s="127">
        <f t="shared" si="138"/>
        <v>53</v>
      </c>
      <c r="KN21" s="127">
        <f t="shared" si="138"/>
        <v>53</v>
      </c>
      <c r="KO21" s="127">
        <f t="shared" si="138"/>
        <v>53</v>
      </c>
      <c r="KP21" s="127">
        <f t="shared" si="138"/>
        <v>53</v>
      </c>
      <c r="KQ21" s="127">
        <f t="shared" si="138"/>
        <v>53</v>
      </c>
      <c r="KR21" s="127">
        <f t="shared" si="138"/>
        <v>53</v>
      </c>
      <c r="KS21" s="128">
        <f t="shared" si="138"/>
        <v>53</v>
      </c>
      <c r="KU21" s="343"/>
      <c r="KV21" s="343"/>
    </row>
    <row r="22" spans="1:308" hidden="1" x14ac:dyDescent="0.5">
      <c r="A22" s="27"/>
      <c r="B22" s="28"/>
      <c r="C22" s="34"/>
      <c r="D22" s="28"/>
      <c r="E22" s="28"/>
      <c r="F22" s="28"/>
      <c r="G22" s="28"/>
      <c r="H22" s="28"/>
      <c r="I22" s="28"/>
      <c r="J22" s="28"/>
      <c r="K22" s="28"/>
      <c r="L22" s="28"/>
      <c r="M22" s="28"/>
      <c r="N22" s="35"/>
      <c r="O22" s="36"/>
      <c r="P22" s="36"/>
      <c r="Q22" s="36"/>
      <c r="R22" s="36"/>
      <c r="S22" s="36"/>
      <c r="T22" s="36"/>
      <c r="U22" s="36"/>
      <c r="V22" s="36"/>
      <c r="W22" s="36"/>
      <c r="X22" s="36"/>
      <c r="Y22" s="36"/>
      <c r="Z22" s="89"/>
      <c r="AA22" s="11"/>
      <c r="AB22" s="28"/>
      <c r="AC22" s="28"/>
      <c r="AD22" s="28"/>
      <c r="AE22" s="91">
        <f t="shared" si="87"/>
        <v>3</v>
      </c>
      <c r="AF22" s="91">
        <f t="shared" si="88"/>
        <v>0</v>
      </c>
      <c r="AG22" s="91">
        <f t="shared" si="89"/>
        <v>0</v>
      </c>
      <c r="AH22" s="91" t="e">
        <f>#REF!</f>
        <v>#REF!</v>
      </c>
      <c r="AI22" s="91">
        <f t="shared" si="90"/>
        <v>0</v>
      </c>
      <c r="AJ22" s="91">
        <f t="shared" si="91"/>
        <v>0</v>
      </c>
      <c r="AK22" s="91">
        <f t="shared" si="92"/>
        <v>0</v>
      </c>
      <c r="AL22" s="91">
        <f t="shared" si="93"/>
        <v>0</v>
      </c>
      <c r="AM22" s="91">
        <f t="shared" si="94"/>
        <v>0</v>
      </c>
      <c r="AN22" s="91">
        <f t="shared" si="95"/>
        <v>0</v>
      </c>
      <c r="AO22" s="91">
        <f t="shared" si="96"/>
        <v>0</v>
      </c>
      <c r="AP22" s="91">
        <f t="shared" si="97"/>
        <v>0</v>
      </c>
      <c r="AQ22" s="91">
        <f t="shared" si="98"/>
        <v>0</v>
      </c>
      <c r="AR22" s="91">
        <f t="shared" si="99"/>
        <v>0</v>
      </c>
      <c r="AS22" s="91">
        <f t="shared" si="100"/>
        <v>0</v>
      </c>
      <c r="AT22" s="92">
        <f t="shared" si="101"/>
        <v>0</v>
      </c>
      <c r="AU22" s="11"/>
      <c r="AV22" s="34"/>
      <c r="AW22" s="28"/>
      <c r="AX22" s="28"/>
      <c r="AY22" s="28"/>
      <c r="AZ22" s="28"/>
      <c r="BA22" s="28"/>
      <c r="BB22" s="28"/>
      <c r="BC22" s="28"/>
      <c r="BD22" s="28"/>
      <c r="BE22" s="28"/>
      <c r="BF22" s="28"/>
      <c r="BG22" s="35"/>
      <c r="BH22" s="11"/>
      <c r="BI22" s="261"/>
      <c r="BJ22" s="262"/>
      <c r="BK22" s="262"/>
      <c r="BL22" s="262"/>
      <c r="BM22" s="262"/>
      <c r="BN22" s="262"/>
      <c r="BO22" s="262"/>
      <c r="BP22" s="262"/>
      <c r="BQ22" s="262"/>
      <c r="BR22" s="262"/>
      <c r="BS22" s="262"/>
      <c r="BT22" s="264"/>
      <c r="BV22" s="94"/>
      <c r="BW22" s="95"/>
      <c r="BX22" s="95"/>
      <c r="BY22" s="95"/>
      <c r="BZ22" s="95"/>
      <c r="CA22" s="95"/>
      <c r="CB22" s="95"/>
      <c r="CC22" s="95"/>
      <c r="CD22" s="95"/>
      <c r="CE22" s="95"/>
      <c r="CF22" s="95"/>
      <c r="CG22" s="96"/>
      <c r="CH22" s="96"/>
      <c r="CI22" s="9"/>
      <c r="CJ22" s="536" t="s">
        <v>66</v>
      </c>
      <c r="CK22" s="567">
        <v>0</v>
      </c>
      <c r="CL22" s="4">
        <v>5</v>
      </c>
      <c r="CM22" s="4">
        <v>6</v>
      </c>
      <c r="CN22" s="4">
        <v>6</v>
      </c>
      <c r="CO22" s="347">
        <v>6</v>
      </c>
      <c r="CP22" s="4">
        <v>4</v>
      </c>
      <c r="CQ22" s="351">
        <v>6</v>
      </c>
      <c r="CR22" s="347">
        <v>5</v>
      </c>
      <c r="CS22" s="4">
        <v>5</v>
      </c>
      <c r="CT22" s="351">
        <v>3</v>
      </c>
      <c r="CU22" s="347">
        <v>3</v>
      </c>
      <c r="CV22" s="4">
        <v>4</v>
      </c>
      <c r="CW22" s="4">
        <v>3</v>
      </c>
      <c r="CX22" s="338">
        <v>3</v>
      </c>
      <c r="CY22" s="4">
        <v>3</v>
      </c>
      <c r="CZ22" s="351">
        <v>0</v>
      </c>
      <c r="DA22" s="347">
        <v>0</v>
      </c>
      <c r="DB22" s="4">
        <v>0</v>
      </c>
      <c r="DC22" s="351">
        <v>0</v>
      </c>
      <c r="DD22" s="347">
        <v>0</v>
      </c>
      <c r="DE22" s="4">
        <v>0</v>
      </c>
      <c r="DF22" s="351">
        <v>0</v>
      </c>
      <c r="DG22" s="4">
        <v>0</v>
      </c>
      <c r="DH22" s="4">
        <v>0</v>
      </c>
      <c r="DI22" s="292">
        <v>0</v>
      </c>
      <c r="DJ22" s="338">
        <v>0</v>
      </c>
      <c r="DK22" s="4">
        <v>0</v>
      </c>
      <c r="DL22" s="292">
        <v>0</v>
      </c>
      <c r="DM22" s="347">
        <v>0</v>
      </c>
      <c r="DN22" s="4">
        <v>0</v>
      </c>
      <c r="DO22" s="351">
        <v>0</v>
      </c>
      <c r="DP22" s="347">
        <v>0</v>
      </c>
      <c r="DQ22" s="4">
        <v>0</v>
      </c>
      <c r="DR22" s="351">
        <v>0</v>
      </c>
      <c r="DS22" s="4">
        <v>0</v>
      </c>
      <c r="DT22" s="4">
        <v>0</v>
      </c>
      <c r="DU22" s="292">
        <v>0</v>
      </c>
      <c r="DV22" s="4">
        <v>0</v>
      </c>
      <c r="DW22" s="4">
        <v>0</v>
      </c>
      <c r="DX22" s="351">
        <v>0</v>
      </c>
      <c r="DY22" s="347">
        <v>0</v>
      </c>
      <c r="DZ22" s="4">
        <v>0</v>
      </c>
      <c r="EA22" s="351">
        <v>0</v>
      </c>
      <c r="EB22" s="347">
        <v>0</v>
      </c>
      <c r="EC22" s="4">
        <v>0</v>
      </c>
      <c r="ED22" s="351">
        <v>0</v>
      </c>
      <c r="EE22" s="4">
        <v>0</v>
      </c>
      <c r="EF22" s="4">
        <v>0</v>
      </c>
      <c r="EG22" s="292">
        <v>0</v>
      </c>
      <c r="EH22" s="338">
        <v>0</v>
      </c>
      <c r="EI22" s="4">
        <v>0</v>
      </c>
      <c r="EJ22" s="351">
        <v>0</v>
      </c>
      <c r="EK22" s="347">
        <v>0</v>
      </c>
      <c r="EL22" s="4">
        <v>0</v>
      </c>
      <c r="EM22" s="351">
        <v>0</v>
      </c>
      <c r="EN22" s="347">
        <v>0</v>
      </c>
      <c r="EO22" s="4">
        <v>0</v>
      </c>
      <c r="EP22" s="351">
        <v>0</v>
      </c>
      <c r="EQ22" s="4">
        <v>0</v>
      </c>
      <c r="ER22" s="4">
        <v>0</v>
      </c>
      <c r="ES22" s="292">
        <v>0</v>
      </c>
      <c r="EU22" s="338">
        <v>0</v>
      </c>
      <c r="EV22" s="4">
        <v>0</v>
      </c>
      <c r="EW22" s="351">
        <v>0</v>
      </c>
      <c r="EX22" s="347">
        <v>0</v>
      </c>
      <c r="EY22" s="4">
        <v>0</v>
      </c>
      <c r="EZ22" s="351">
        <v>0</v>
      </c>
      <c r="FA22" s="347">
        <f t="shared" ref="FA22:FF22" si="139">EZ22</f>
        <v>0</v>
      </c>
      <c r="FB22" s="570">
        <f t="shared" si="139"/>
        <v>0</v>
      </c>
      <c r="FC22" s="661">
        <f t="shared" si="139"/>
        <v>0</v>
      </c>
      <c r="FD22" s="570">
        <f t="shared" si="139"/>
        <v>0</v>
      </c>
      <c r="FE22" s="570">
        <f t="shared" si="139"/>
        <v>0</v>
      </c>
      <c r="FF22" s="136">
        <f t="shared" si="139"/>
        <v>0</v>
      </c>
      <c r="FH22" s="137">
        <f t="shared" ref="FH22" si="140">FF22</f>
        <v>0</v>
      </c>
      <c r="FI22" s="571">
        <f t="shared" ref="FI22:FS22" si="141">FH22</f>
        <v>0</v>
      </c>
      <c r="FJ22" s="673">
        <f t="shared" si="141"/>
        <v>0</v>
      </c>
      <c r="FK22" s="681">
        <f t="shared" si="141"/>
        <v>0</v>
      </c>
      <c r="FL22" s="571">
        <f t="shared" si="141"/>
        <v>0</v>
      </c>
      <c r="FM22" s="673">
        <f t="shared" si="141"/>
        <v>0</v>
      </c>
      <c r="FN22" s="681">
        <f t="shared" si="141"/>
        <v>0</v>
      </c>
      <c r="FO22" s="571">
        <f t="shared" si="141"/>
        <v>0</v>
      </c>
      <c r="FP22" s="673">
        <f t="shared" si="141"/>
        <v>0</v>
      </c>
      <c r="FQ22" s="571">
        <f t="shared" si="141"/>
        <v>0</v>
      </c>
      <c r="FR22" s="571">
        <f t="shared" si="141"/>
        <v>0</v>
      </c>
      <c r="FS22" s="135">
        <f t="shared" si="141"/>
        <v>0</v>
      </c>
      <c r="FU22" s="100">
        <f t="shared" ref="FU22" si="142">FS22</f>
        <v>0</v>
      </c>
      <c r="FV22" s="101">
        <f t="shared" ref="FV22" si="143">FU22</f>
        <v>0</v>
      </c>
      <c r="FW22" s="101">
        <f t="shared" si="103"/>
        <v>0</v>
      </c>
      <c r="FX22" s="101">
        <f t="shared" si="103"/>
        <v>0</v>
      </c>
      <c r="FY22" s="101">
        <f t="shared" si="103"/>
        <v>0</v>
      </c>
      <c r="FZ22" s="101">
        <f t="shared" si="103"/>
        <v>0</v>
      </c>
      <c r="GA22" s="101">
        <f t="shared" si="103"/>
        <v>0</v>
      </c>
      <c r="GB22" s="101">
        <f t="shared" si="103"/>
        <v>0</v>
      </c>
      <c r="GC22" s="101">
        <f t="shared" si="103"/>
        <v>0</v>
      </c>
      <c r="GD22" s="101">
        <f t="shared" si="103"/>
        <v>0</v>
      </c>
      <c r="GE22" s="101">
        <f t="shared" si="103"/>
        <v>0</v>
      </c>
      <c r="GF22" s="102">
        <f t="shared" si="103"/>
        <v>0</v>
      </c>
      <c r="GH22" s="103">
        <f t="shared" ref="GH22" si="144">GF22</f>
        <v>0</v>
      </c>
      <c r="GI22" s="579">
        <f t="shared" ref="GI22" si="145">GH22</f>
        <v>0</v>
      </c>
      <c r="GJ22" s="579">
        <f t="shared" si="104"/>
        <v>0</v>
      </c>
      <c r="GK22" s="579">
        <f t="shared" si="104"/>
        <v>0</v>
      </c>
      <c r="GL22" s="579">
        <f t="shared" si="104"/>
        <v>0</v>
      </c>
      <c r="GM22" s="579">
        <f t="shared" si="104"/>
        <v>0</v>
      </c>
      <c r="GN22" s="579">
        <f t="shared" si="104"/>
        <v>0</v>
      </c>
      <c r="GO22" s="579">
        <f t="shared" si="104"/>
        <v>0</v>
      </c>
      <c r="GP22" s="579">
        <f t="shared" si="104"/>
        <v>0</v>
      </c>
      <c r="GQ22" s="579">
        <f t="shared" si="104"/>
        <v>0</v>
      </c>
      <c r="GR22" s="579">
        <f t="shared" si="104"/>
        <v>0</v>
      </c>
      <c r="GS22" s="104">
        <f t="shared" si="104"/>
        <v>0</v>
      </c>
      <c r="GU22" s="105">
        <f t="shared" si="123"/>
        <v>0</v>
      </c>
      <c r="GV22" s="106">
        <f t="shared" si="124"/>
        <v>0</v>
      </c>
      <c r="GW22" s="106">
        <f t="shared" si="124"/>
        <v>0</v>
      </c>
      <c r="GX22" s="106">
        <f t="shared" si="124"/>
        <v>0</v>
      </c>
      <c r="GY22" s="106">
        <f t="shared" si="124"/>
        <v>0</v>
      </c>
      <c r="GZ22" s="106">
        <f t="shared" si="124"/>
        <v>0</v>
      </c>
      <c r="HA22" s="106">
        <f t="shared" si="124"/>
        <v>0</v>
      </c>
      <c r="HB22" s="106">
        <f t="shared" si="124"/>
        <v>0</v>
      </c>
      <c r="HC22" s="106">
        <f t="shared" si="124"/>
        <v>0</v>
      </c>
      <c r="HD22" s="106">
        <f t="shared" si="124"/>
        <v>0</v>
      </c>
      <c r="HE22" s="106">
        <f t="shared" si="124"/>
        <v>0</v>
      </c>
      <c r="HF22" s="107">
        <f t="shared" si="124"/>
        <v>0</v>
      </c>
      <c r="HH22" s="108">
        <f t="shared" si="125"/>
        <v>0</v>
      </c>
      <c r="HI22" s="109">
        <f t="shared" si="126"/>
        <v>0</v>
      </c>
      <c r="HJ22" s="109">
        <f t="shared" si="126"/>
        <v>0</v>
      </c>
      <c r="HK22" s="109">
        <f t="shared" si="126"/>
        <v>0</v>
      </c>
      <c r="HL22" s="109">
        <f t="shared" si="126"/>
        <v>0</v>
      </c>
      <c r="HM22" s="109">
        <f t="shared" si="126"/>
        <v>0</v>
      </c>
      <c r="HN22" s="109">
        <f t="shared" si="126"/>
        <v>0</v>
      </c>
      <c r="HO22" s="109">
        <f t="shared" si="126"/>
        <v>0</v>
      </c>
      <c r="HP22" s="109">
        <f t="shared" si="126"/>
        <v>0</v>
      </c>
      <c r="HQ22" s="109">
        <f t="shared" si="126"/>
        <v>0</v>
      </c>
      <c r="HR22" s="109">
        <f t="shared" si="126"/>
        <v>0</v>
      </c>
      <c r="HS22" s="110">
        <f t="shared" si="126"/>
        <v>0</v>
      </c>
      <c r="HU22" s="111">
        <f t="shared" si="127"/>
        <v>0</v>
      </c>
      <c r="HV22" s="112">
        <f t="shared" si="128"/>
        <v>0</v>
      </c>
      <c r="HW22" s="112">
        <f t="shared" si="128"/>
        <v>0</v>
      </c>
      <c r="HX22" s="112">
        <f t="shared" si="128"/>
        <v>0</v>
      </c>
      <c r="HY22" s="112">
        <f t="shared" si="128"/>
        <v>0</v>
      </c>
      <c r="HZ22" s="112">
        <f t="shared" si="128"/>
        <v>0</v>
      </c>
      <c r="IA22" s="112">
        <f t="shared" si="128"/>
        <v>0</v>
      </c>
      <c r="IB22" s="112">
        <f t="shared" si="128"/>
        <v>0</v>
      </c>
      <c r="IC22" s="112">
        <f t="shared" si="128"/>
        <v>0</v>
      </c>
      <c r="ID22" s="112">
        <f t="shared" si="128"/>
        <v>0</v>
      </c>
      <c r="IE22" s="112">
        <f t="shared" si="128"/>
        <v>0</v>
      </c>
      <c r="IF22" s="113">
        <f t="shared" si="128"/>
        <v>0</v>
      </c>
      <c r="IH22" s="114">
        <f t="shared" si="129"/>
        <v>0</v>
      </c>
      <c r="II22" s="115">
        <f t="shared" si="130"/>
        <v>0</v>
      </c>
      <c r="IJ22" s="115">
        <f t="shared" si="130"/>
        <v>0</v>
      </c>
      <c r="IK22" s="115">
        <f t="shared" si="130"/>
        <v>0</v>
      </c>
      <c r="IL22" s="115">
        <f t="shared" si="130"/>
        <v>0</v>
      </c>
      <c r="IM22" s="115">
        <f t="shared" si="130"/>
        <v>0</v>
      </c>
      <c r="IN22" s="115">
        <f t="shared" si="130"/>
        <v>0</v>
      </c>
      <c r="IO22" s="115">
        <f t="shared" si="130"/>
        <v>0</v>
      </c>
      <c r="IP22" s="115">
        <f t="shared" si="130"/>
        <v>0</v>
      </c>
      <c r="IQ22" s="115">
        <f t="shared" si="130"/>
        <v>0</v>
      </c>
      <c r="IR22" s="115">
        <f t="shared" si="130"/>
        <v>0</v>
      </c>
      <c r="IS22" s="116">
        <f t="shared" si="130"/>
        <v>0</v>
      </c>
      <c r="IU22" s="117">
        <f t="shared" si="131"/>
        <v>0</v>
      </c>
      <c r="IV22" s="118">
        <f t="shared" si="132"/>
        <v>0</v>
      </c>
      <c r="IW22" s="118">
        <f t="shared" si="132"/>
        <v>0</v>
      </c>
      <c r="IX22" s="118">
        <f t="shared" si="132"/>
        <v>0</v>
      </c>
      <c r="IY22" s="118">
        <f t="shared" si="132"/>
        <v>0</v>
      </c>
      <c r="IZ22" s="118">
        <f t="shared" si="132"/>
        <v>0</v>
      </c>
      <c r="JA22" s="118">
        <f t="shared" si="132"/>
        <v>0</v>
      </c>
      <c r="JB22" s="118">
        <f t="shared" si="132"/>
        <v>0</v>
      </c>
      <c r="JC22" s="118">
        <f t="shared" si="132"/>
        <v>0</v>
      </c>
      <c r="JD22" s="118">
        <f t="shared" si="132"/>
        <v>0</v>
      </c>
      <c r="JE22" s="118">
        <f t="shared" si="132"/>
        <v>0</v>
      </c>
      <c r="JF22" s="119">
        <f t="shared" si="132"/>
        <v>0</v>
      </c>
      <c r="JH22" s="120">
        <f t="shared" si="133"/>
        <v>0</v>
      </c>
      <c r="JI22" s="121">
        <f t="shared" si="134"/>
        <v>0</v>
      </c>
      <c r="JJ22" s="121">
        <f t="shared" si="134"/>
        <v>0</v>
      </c>
      <c r="JK22" s="121">
        <f t="shared" si="134"/>
        <v>0</v>
      </c>
      <c r="JL22" s="121">
        <f t="shared" si="134"/>
        <v>0</v>
      </c>
      <c r="JM22" s="121">
        <f t="shared" si="134"/>
        <v>0</v>
      </c>
      <c r="JN22" s="121">
        <f t="shared" si="134"/>
        <v>0</v>
      </c>
      <c r="JO22" s="121">
        <f t="shared" si="134"/>
        <v>0</v>
      </c>
      <c r="JP22" s="121">
        <f t="shared" si="134"/>
        <v>0</v>
      </c>
      <c r="JQ22" s="121">
        <f t="shared" si="134"/>
        <v>0</v>
      </c>
      <c r="JR22" s="121">
        <f t="shared" si="134"/>
        <v>0</v>
      </c>
      <c r="JS22" s="122">
        <f t="shared" si="134"/>
        <v>0</v>
      </c>
      <c r="JU22" s="123">
        <f t="shared" si="135"/>
        <v>0</v>
      </c>
      <c r="JV22" s="124">
        <f t="shared" si="136"/>
        <v>0</v>
      </c>
      <c r="JW22" s="124">
        <f t="shared" si="136"/>
        <v>0</v>
      </c>
      <c r="JX22" s="124">
        <f t="shared" si="136"/>
        <v>0</v>
      </c>
      <c r="JY22" s="124">
        <f t="shared" si="136"/>
        <v>0</v>
      </c>
      <c r="JZ22" s="124">
        <f t="shared" si="136"/>
        <v>0</v>
      </c>
      <c r="KA22" s="124">
        <f t="shared" si="136"/>
        <v>0</v>
      </c>
      <c r="KB22" s="124">
        <f t="shared" si="136"/>
        <v>0</v>
      </c>
      <c r="KC22" s="124">
        <f t="shared" si="136"/>
        <v>0</v>
      </c>
      <c r="KD22" s="124">
        <f t="shared" si="136"/>
        <v>0</v>
      </c>
      <c r="KE22" s="124">
        <f t="shared" si="136"/>
        <v>0</v>
      </c>
      <c r="KF22" s="125">
        <f t="shared" si="136"/>
        <v>0</v>
      </c>
      <c r="KH22" s="126">
        <f t="shared" si="137"/>
        <v>0</v>
      </c>
      <c r="KI22" s="127">
        <f t="shared" si="138"/>
        <v>0</v>
      </c>
      <c r="KJ22" s="127">
        <f t="shared" si="138"/>
        <v>0</v>
      </c>
      <c r="KK22" s="127">
        <f t="shared" si="138"/>
        <v>0</v>
      </c>
      <c r="KL22" s="127">
        <f t="shared" si="138"/>
        <v>0</v>
      </c>
      <c r="KM22" s="127">
        <f t="shared" si="138"/>
        <v>0</v>
      </c>
      <c r="KN22" s="127">
        <f t="shared" si="138"/>
        <v>0</v>
      </c>
      <c r="KO22" s="127">
        <f t="shared" si="138"/>
        <v>0</v>
      </c>
      <c r="KP22" s="127">
        <f t="shared" si="138"/>
        <v>0</v>
      </c>
      <c r="KQ22" s="127">
        <f t="shared" si="138"/>
        <v>0</v>
      </c>
      <c r="KR22" s="127">
        <f t="shared" si="138"/>
        <v>0</v>
      </c>
      <c r="KS22" s="128">
        <f t="shared" si="138"/>
        <v>0</v>
      </c>
      <c r="KU22" s="343"/>
      <c r="KV22" s="343"/>
    </row>
    <row r="23" spans="1:308" x14ac:dyDescent="0.5">
      <c r="A23" s="27"/>
      <c r="B23" s="28" t="s">
        <v>39</v>
      </c>
      <c r="C23" s="34">
        <v>16</v>
      </c>
      <c r="D23" s="28">
        <v>20</v>
      </c>
      <c r="E23" s="28">
        <v>23</v>
      </c>
      <c r="F23" s="28">
        <v>24</v>
      </c>
      <c r="G23" s="28">
        <v>22</v>
      </c>
      <c r="H23" s="28">
        <v>24</v>
      </c>
      <c r="I23" s="28">
        <v>22</v>
      </c>
      <c r="J23" s="28">
        <v>22</v>
      </c>
      <c r="K23" s="28">
        <v>23</v>
      </c>
      <c r="L23" s="28">
        <f>-L73</f>
        <v>25</v>
      </c>
      <c r="M23" s="28">
        <v>27</v>
      </c>
      <c r="N23" s="35">
        <v>25</v>
      </c>
      <c r="O23" s="36">
        <v>27</v>
      </c>
      <c r="P23" s="36">
        <v>29</v>
      </c>
      <c r="Q23" s="36">
        <v>31</v>
      </c>
      <c r="R23" s="36">
        <v>26</v>
      </c>
      <c r="S23" s="36">
        <v>33</v>
      </c>
      <c r="T23" s="36">
        <v>34</v>
      </c>
      <c r="U23" s="36">
        <v>35</v>
      </c>
      <c r="V23" s="36">
        <v>38</v>
      </c>
      <c r="W23" s="36">
        <v>37</v>
      </c>
      <c r="X23" s="36">
        <v>39</v>
      </c>
      <c r="Y23" s="36">
        <v>40</v>
      </c>
      <c r="Z23" s="89">
        <v>33</v>
      </c>
      <c r="AA23" s="11" t="s">
        <v>39</v>
      </c>
      <c r="AB23" s="28">
        <f t="shared" si="85"/>
        <v>45</v>
      </c>
      <c r="AC23" s="28">
        <f t="shared" si="86"/>
        <v>50</v>
      </c>
      <c r="AD23" s="28">
        <f>CG23</f>
        <v>50</v>
      </c>
      <c r="AE23" s="91">
        <f t="shared" si="87"/>
        <v>49</v>
      </c>
      <c r="AF23" s="91">
        <f t="shared" si="88"/>
        <v>50</v>
      </c>
      <c r="AG23" s="91">
        <f t="shared" si="89"/>
        <v>52</v>
      </c>
      <c r="AH23" s="91" t="e">
        <f>#REF!</f>
        <v>#REF!</v>
      </c>
      <c r="AI23" s="91">
        <f t="shared" si="90"/>
        <v>64</v>
      </c>
      <c r="AJ23" s="91">
        <f t="shared" si="91"/>
        <v>52</v>
      </c>
      <c r="AK23" s="91">
        <f t="shared" si="92"/>
        <v>52</v>
      </c>
      <c r="AL23" s="91">
        <f t="shared" si="93"/>
        <v>52</v>
      </c>
      <c r="AM23" s="91">
        <f t="shared" si="94"/>
        <v>52</v>
      </c>
      <c r="AN23" s="91">
        <f t="shared" si="95"/>
        <v>52</v>
      </c>
      <c r="AO23" s="91">
        <f t="shared" si="96"/>
        <v>52</v>
      </c>
      <c r="AP23" s="91">
        <f t="shared" si="97"/>
        <v>52</v>
      </c>
      <c r="AQ23" s="91">
        <f t="shared" si="98"/>
        <v>52</v>
      </c>
      <c r="AR23" s="91">
        <f t="shared" si="99"/>
        <v>52</v>
      </c>
      <c r="AS23" s="91">
        <f t="shared" si="100"/>
        <v>52</v>
      </c>
      <c r="AT23" s="92">
        <f t="shared" si="101"/>
        <v>52</v>
      </c>
      <c r="AU23" s="11" t="s">
        <v>39</v>
      </c>
      <c r="AV23" s="34">
        <v>38</v>
      </c>
      <c r="AW23" s="28">
        <v>37</v>
      </c>
      <c r="AX23" s="28">
        <v>37</v>
      </c>
      <c r="AY23" s="28">
        <v>35</v>
      </c>
      <c r="AZ23" s="28">
        <v>34</v>
      </c>
      <c r="BA23" s="28">
        <v>38</v>
      </c>
      <c r="BB23" s="28">
        <v>42</v>
      </c>
      <c r="BC23" s="28">
        <v>42</v>
      </c>
      <c r="BD23" s="28">
        <v>44</v>
      </c>
      <c r="BE23" s="28">
        <v>44</v>
      </c>
      <c r="BF23" s="28">
        <v>45</v>
      </c>
      <c r="BG23" s="35">
        <v>45</v>
      </c>
      <c r="BH23" s="11"/>
      <c r="BI23" s="261">
        <v>44</v>
      </c>
      <c r="BJ23" s="262">
        <v>45</v>
      </c>
      <c r="BK23" s="262">
        <v>46</v>
      </c>
      <c r="BL23" s="262">
        <v>43</v>
      </c>
      <c r="BM23" s="262">
        <v>42</v>
      </c>
      <c r="BN23" s="262">
        <v>45</v>
      </c>
      <c r="BO23" s="262">
        <v>43</v>
      </c>
      <c r="BP23" s="262">
        <v>42</v>
      </c>
      <c r="BQ23" s="262">
        <v>45</v>
      </c>
      <c r="BR23" s="262">
        <v>49</v>
      </c>
      <c r="BS23" s="262">
        <v>50</v>
      </c>
      <c r="BT23" s="264">
        <v>50</v>
      </c>
      <c r="BV23" s="94">
        <v>44</v>
      </c>
      <c r="BW23" s="95">
        <v>45</v>
      </c>
      <c r="BX23" s="95">
        <v>45</v>
      </c>
      <c r="BY23" s="95">
        <v>46</v>
      </c>
      <c r="BZ23" s="95">
        <v>42</v>
      </c>
      <c r="CA23" s="95">
        <v>45</v>
      </c>
      <c r="CB23" s="95">
        <v>43</v>
      </c>
      <c r="CC23" s="95">
        <v>42</v>
      </c>
      <c r="CD23" s="95">
        <v>45</v>
      </c>
      <c r="CE23" s="95">
        <v>49</v>
      </c>
      <c r="CF23" s="95">
        <v>50</v>
      </c>
      <c r="CG23" s="96">
        <v>50</v>
      </c>
      <c r="CH23" s="96"/>
      <c r="CI23" s="9"/>
      <c r="CJ23" s="536" t="s">
        <v>39</v>
      </c>
      <c r="CK23" s="567">
        <v>78</v>
      </c>
      <c r="CL23" s="4">
        <v>45</v>
      </c>
      <c r="CM23" s="4">
        <v>50</v>
      </c>
      <c r="CN23" s="4">
        <v>52</v>
      </c>
      <c r="CO23" s="347">
        <v>52</v>
      </c>
      <c r="CP23" s="4">
        <v>47</v>
      </c>
      <c r="CQ23" s="351">
        <v>49</v>
      </c>
      <c r="CR23" s="347">
        <v>45</v>
      </c>
      <c r="CS23" s="4">
        <v>44</v>
      </c>
      <c r="CT23" s="351">
        <v>47</v>
      </c>
      <c r="CU23" s="347">
        <v>51</v>
      </c>
      <c r="CV23" s="4">
        <v>53</v>
      </c>
      <c r="CW23" s="4">
        <v>49</v>
      </c>
      <c r="CX23" s="338">
        <v>53</v>
      </c>
      <c r="CY23" s="4">
        <v>54</v>
      </c>
      <c r="CZ23" s="351">
        <v>51</v>
      </c>
      <c r="DA23" s="347">
        <v>47</v>
      </c>
      <c r="DB23" s="4">
        <v>47</v>
      </c>
      <c r="DC23" s="351">
        <v>51</v>
      </c>
      <c r="DD23" s="347">
        <v>49</v>
      </c>
      <c r="DE23" s="4">
        <v>47</v>
      </c>
      <c r="DF23" s="351">
        <v>48</v>
      </c>
      <c r="DG23" s="4">
        <v>47</v>
      </c>
      <c r="DH23" s="4">
        <v>46</v>
      </c>
      <c r="DI23" s="292">
        <v>50</v>
      </c>
      <c r="DJ23" s="338">
        <v>49</v>
      </c>
      <c r="DK23" s="4">
        <v>49</v>
      </c>
      <c r="DL23" s="292">
        <v>49</v>
      </c>
      <c r="DM23" s="347">
        <v>49</v>
      </c>
      <c r="DN23" s="4">
        <v>49</v>
      </c>
      <c r="DO23" s="351">
        <v>50</v>
      </c>
      <c r="DP23" s="347">
        <v>55</v>
      </c>
      <c r="DQ23" s="4">
        <v>57</v>
      </c>
      <c r="DR23" s="351">
        <v>53</v>
      </c>
      <c r="DS23" s="4">
        <v>51</v>
      </c>
      <c r="DT23" s="4">
        <v>50</v>
      </c>
      <c r="DU23" s="292">
        <v>46</v>
      </c>
      <c r="DV23" s="4">
        <v>51</v>
      </c>
      <c r="DW23" s="4">
        <v>54</v>
      </c>
      <c r="DX23" s="351">
        <v>56</v>
      </c>
      <c r="DY23" s="347">
        <v>58</v>
      </c>
      <c r="DZ23" s="4">
        <v>57</v>
      </c>
      <c r="EA23" s="351">
        <v>55</v>
      </c>
      <c r="EB23" s="347">
        <v>49</v>
      </c>
      <c r="EC23" s="4">
        <v>51</v>
      </c>
      <c r="ED23" s="351">
        <v>51</v>
      </c>
      <c r="EE23" s="4">
        <v>53</v>
      </c>
      <c r="EF23" s="4">
        <v>52</v>
      </c>
      <c r="EG23" s="292">
        <v>51</v>
      </c>
      <c r="EH23" s="338">
        <v>52</v>
      </c>
      <c r="EI23" s="4">
        <v>52</v>
      </c>
      <c r="EJ23" s="351">
        <v>48</v>
      </c>
      <c r="EK23" s="347">
        <v>49</v>
      </c>
      <c r="EL23" s="4">
        <v>48</v>
      </c>
      <c r="EM23" s="351">
        <v>47</v>
      </c>
      <c r="EN23" s="347">
        <v>49</v>
      </c>
      <c r="EO23" s="4">
        <v>45</v>
      </c>
      <c r="EP23" s="351">
        <v>42</v>
      </c>
      <c r="EQ23" s="4">
        <v>42</v>
      </c>
      <c r="ER23" s="4">
        <v>42</v>
      </c>
      <c r="ES23" s="292">
        <v>44</v>
      </c>
      <c r="EU23" s="338">
        <v>41</v>
      </c>
      <c r="EV23" s="4">
        <v>41</v>
      </c>
      <c r="EW23" s="351">
        <v>45</v>
      </c>
      <c r="EX23" s="347">
        <v>42</v>
      </c>
      <c r="EY23" s="4">
        <v>38</v>
      </c>
      <c r="EZ23" s="351">
        <v>38</v>
      </c>
      <c r="FA23" s="347">
        <v>41</v>
      </c>
      <c r="FB23" s="570">
        <v>56</v>
      </c>
      <c r="FC23" s="661">
        <v>60</v>
      </c>
      <c r="FD23" s="570">
        <v>64</v>
      </c>
      <c r="FE23" s="570">
        <v>64</v>
      </c>
      <c r="FF23" s="136">
        <v>64</v>
      </c>
      <c r="FH23" s="137">
        <v>64</v>
      </c>
      <c r="FI23" s="571">
        <v>64</v>
      </c>
      <c r="FJ23" s="673">
        <v>64</v>
      </c>
      <c r="FK23" s="681">
        <v>64</v>
      </c>
      <c r="FL23" s="571">
        <v>64</v>
      </c>
      <c r="FM23" s="673">
        <v>64</v>
      </c>
      <c r="FN23" s="681">
        <v>64</v>
      </c>
      <c r="FO23" s="571">
        <v>64</v>
      </c>
      <c r="FP23" s="673">
        <v>64</v>
      </c>
      <c r="FQ23" s="571">
        <v>52</v>
      </c>
      <c r="FR23" s="571">
        <v>52</v>
      </c>
      <c r="FS23" s="135">
        <v>52</v>
      </c>
      <c r="FU23" s="100">
        <v>52</v>
      </c>
      <c r="FV23" s="101">
        <v>52</v>
      </c>
      <c r="FW23" s="101">
        <v>52</v>
      </c>
      <c r="FX23" s="101">
        <v>52</v>
      </c>
      <c r="FY23" s="101">
        <v>52</v>
      </c>
      <c r="FZ23" s="101">
        <v>52</v>
      </c>
      <c r="GA23" s="101">
        <v>52</v>
      </c>
      <c r="GB23" s="101">
        <v>52</v>
      </c>
      <c r="GC23" s="101">
        <v>52</v>
      </c>
      <c r="GD23" s="101">
        <v>52</v>
      </c>
      <c r="GE23" s="101">
        <v>52</v>
      </c>
      <c r="GF23" s="102">
        <v>52</v>
      </c>
      <c r="GH23" s="103">
        <v>52</v>
      </c>
      <c r="GI23" s="579">
        <v>52</v>
      </c>
      <c r="GJ23" s="579">
        <v>52</v>
      </c>
      <c r="GK23" s="579">
        <v>52</v>
      </c>
      <c r="GL23" s="579">
        <v>52</v>
      </c>
      <c r="GM23" s="579">
        <v>52</v>
      </c>
      <c r="GN23" s="579">
        <v>52</v>
      </c>
      <c r="GO23" s="579">
        <v>52</v>
      </c>
      <c r="GP23" s="579">
        <v>52</v>
      </c>
      <c r="GQ23" s="579">
        <v>52</v>
      </c>
      <c r="GR23" s="579">
        <v>52</v>
      </c>
      <c r="GS23" s="104">
        <v>52</v>
      </c>
      <c r="GU23" s="105">
        <v>52</v>
      </c>
      <c r="GV23" s="106">
        <v>52</v>
      </c>
      <c r="GW23" s="106">
        <v>52</v>
      </c>
      <c r="GX23" s="106">
        <v>52</v>
      </c>
      <c r="GY23" s="106">
        <v>52</v>
      </c>
      <c r="GZ23" s="106">
        <v>52</v>
      </c>
      <c r="HA23" s="106">
        <v>52</v>
      </c>
      <c r="HB23" s="106">
        <v>52</v>
      </c>
      <c r="HC23" s="106">
        <v>52</v>
      </c>
      <c r="HD23" s="106">
        <v>52</v>
      </c>
      <c r="HE23" s="106">
        <v>52</v>
      </c>
      <c r="HF23" s="107">
        <v>52</v>
      </c>
      <c r="HH23" s="108">
        <v>52</v>
      </c>
      <c r="HI23" s="109">
        <v>52</v>
      </c>
      <c r="HJ23" s="109">
        <v>52</v>
      </c>
      <c r="HK23" s="109">
        <v>52</v>
      </c>
      <c r="HL23" s="109">
        <v>52</v>
      </c>
      <c r="HM23" s="109">
        <v>52</v>
      </c>
      <c r="HN23" s="109">
        <v>52</v>
      </c>
      <c r="HO23" s="109">
        <v>52</v>
      </c>
      <c r="HP23" s="109">
        <v>52</v>
      </c>
      <c r="HQ23" s="109">
        <v>52</v>
      </c>
      <c r="HR23" s="109">
        <v>52</v>
      </c>
      <c r="HS23" s="110">
        <v>52</v>
      </c>
      <c r="HU23" s="111">
        <v>52</v>
      </c>
      <c r="HV23" s="112">
        <v>52</v>
      </c>
      <c r="HW23" s="112">
        <v>52</v>
      </c>
      <c r="HX23" s="112">
        <v>52</v>
      </c>
      <c r="HY23" s="112">
        <v>52</v>
      </c>
      <c r="HZ23" s="112">
        <v>52</v>
      </c>
      <c r="IA23" s="112">
        <v>52</v>
      </c>
      <c r="IB23" s="112">
        <v>52</v>
      </c>
      <c r="IC23" s="112">
        <v>52</v>
      </c>
      <c r="ID23" s="112">
        <v>52</v>
      </c>
      <c r="IE23" s="112">
        <v>52</v>
      </c>
      <c r="IF23" s="113">
        <v>52</v>
      </c>
      <c r="IH23" s="114">
        <v>52</v>
      </c>
      <c r="II23" s="115">
        <v>52</v>
      </c>
      <c r="IJ23" s="115">
        <v>52</v>
      </c>
      <c r="IK23" s="115">
        <v>52</v>
      </c>
      <c r="IL23" s="115">
        <v>52</v>
      </c>
      <c r="IM23" s="115">
        <v>52</v>
      </c>
      <c r="IN23" s="115">
        <v>52</v>
      </c>
      <c r="IO23" s="115">
        <v>52</v>
      </c>
      <c r="IP23" s="115">
        <v>52</v>
      </c>
      <c r="IQ23" s="115">
        <v>52</v>
      </c>
      <c r="IR23" s="115">
        <v>52</v>
      </c>
      <c r="IS23" s="116">
        <v>52</v>
      </c>
      <c r="IU23" s="117">
        <v>52</v>
      </c>
      <c r="IV23" s="118">
        <v>52</v>
      </c>
      <c r="IW23" s="118">
        <v>52</v>
      </c>
      <c r="IX23" s="118">
        <v>52</v>
      </c>
      <c r="IY23" s="118">
        <v>52</v>
      </c>
      <c r="IZ23" s="118">
        <v>52</v>
      </c>
      <c r="JA23" s="118">
        <v>52</v>
      </c>
      <c r="JB23" s="118">
        <v>52</v>
      </c>
      <c r="JC23" s="118">
        <v>52</v>
      </c>
      <c r="JD23" s="118">
        <v>52</v>
      </c>
      <c r="JE23" s="118">
        <v>52</v>
      </c>
      <c r="JF23" s="119">
        <v>52</v>
      </c>
      <c r="JH23" s="120">
        <v>52</v>
      </c>
      <c r="JI23" s="121">
        <v>52</v>
      </c>
      <c r="JJ23" s="121">
        <v>52</v>
      </c>
      <c r="JK23" s="121">
        <v>52</v>
      </c>
      <c r="JL23" s="121">
        <v>52</v>
      </c>
      <c r="JM23" s="121">
        <v>52</v>
      </c>
      <c r="JN23" s="121">
        <v>52</v>
      </c>
      <c r="JO23" s="121">
        <v>52</v>
      </c>
      <c r="JP23" s="121">
        <v>52</v>
      </c>
      <c r="JQ23" s="121">
        <v>52</v>
      </c>
      <c r="JR23" s="121">
        <v>52</v>
      </c>
      <c r="JS23" s="122">
        <v>52</v>
      </c>
      <c r="JU23" s="123">
        <v>52</v>
      </c>
      <c r="JV23" s="124">
        <v>52</v>
      </c>
      <c r="JW23" s="124">
        <v>52</v>
      </c>
      <c r="JX23" s="124">
        <v>52</v>
      </c>
      <c r="JY23" s="124">
        <v>52</v>
      </c>
      <c r="JZ23" s="124">
        <v>52</v>
      </c>
      <c r="KA23" s="124">
        <v>52</v>
      </c>
      <c r="KB23" s="124">
        <v>52</v>
      </c>
      <c r="KC23" s="124">
        <v>52</v>
      </c>
      <c r="KD23" s="124">
        <v>52</v>
      </c>
      <c r="KE23" s="124">
        <v>52</v>
      </c>
      <c r="KF23" s="125">
        <v>52</v>
      </c>
      <c r="KH23" s="126">
        <v>52</v>
      </c>
      <c r="KI23" s="127">
        <v>52</v>
      </c>
      <c r="KJ23" s="127">
        <v>52</v>
      </c>
      <c r="KK23" s="127">
        <v>52</v>
      </c>
      <c r="KL23" s="127">
        <v>52</v>
      </c>
      <c r="KM23" s="127">
        <v>52</v>
      </c>
      <c r="KN23" s="127">
        <v>52</v>
      </c>
      <c r="KO23" s="127">
        <v>52</v>
      </c>
      <c r="KP23" s="127">
        <v>52</v>
      </c>
      <c r="KQ23" s="127">
        <v>52</v>
      </c>
      <c r="KR23" s="127">
        <v>52</v>
      </c>
      <c r="KS23" s="128">
        <v>52</v>
      </c>
      <c r="KU23" s="343"/>
      <c r="KV23" s="343"/>
    </row>
    <row r="24" spans="1:308" x14ac:dyDescent="0.5">
      <c r="A24" s="27"/>
      <c r="B24" s="28" t="s">
        <v>40</v>
      </c>
      <c r="C24" s="34">
        <v>2</v>
      </c>
      <c r="D24" s="28">
        <v>3</v>
      </c>
      <c r="E24" s="28">
        <v>3</v>
      </c>
      <c r="F24" s="28">
        <v>4</v>
      </c>
      <c r="G24" s="28">
        <v>3</v>
      </c>
      <c r="H24" s="28">
        <v>3</v>
      </c>
      <c r="I24" s="28">
        <v>5</v>
      </c>
      <c r="J24" s="28">
        <v>5</v>
      </c>
      <c r="K24" s="28">
        <v>8</v>
      </c>
      <c r="L24" s="28">
        <v>11</v>
      </c>
      <c r="M24" s="28">
        <v>10</v>
      </c>
      <c r="N24" s="35">
        <v>12</v>
      </c>
      <c r="O24" s="36">
        <v>12</v>
      </c>
      <c r="P24" s="36">
        <v>11</v>
      </c>
      <c r="Q24" s="36">
        <v>11</v>
      </c>
      <c r="R24" s="36">
        <v>10</v>
      </c>
      <c r="S24" s="36">
        <v>8</v>
      </c>
      <c r="T24" s="36">
        <v>10</v>
      </c>
      <c r="U24" s="36">
        <v>8</v>
      </c>
      <c r="V24" s="36">
        <v>9</v>
      </c>
      <c r="W24" s="36">
        <v>11</v>
      </c>
      <c r="X24" s="36">
        <v>11</v>
      </c>
      <c r="Y24" s="36">
        <v>12</v>
      </c>
      <c r="Z24" s="89">
        <v>10</v>
      </c>
      <c r="AA24" s="11" t="s">
        <v>40</v>
      </c>
      <c r="AB24" s="28">
        <f t="shared" si="85"/>
        <v>11</v>
      </c>
      <c r="AC24" s="28">
        <f t="shared" si="86"/>
        <v>7</v>
      </c>
      <c r="AD24" s="28">
        <f>CG24</f>
        <v>7</v>
      </c>
      <c r="AE24" s="91">
        <f t="shared" si="87"/>
        <v>3</v>
      </c>
      <c r="AF24" s="91">
        <f t="shared" si="88"/>
        <v>2</v>
      </c>
      <c r="AG24" s="91">
        <f t="shared" si="89"/>
        <v>1</v>
      </c>
      <c r="AH24" s="91" t="e">
        <f>#REF!</f>
        <v>#REF!</v>
      </c>
      <c r="AI24" s="91">
        <f t="shared" si="90"/>
        <v>1</v>
      </c>
      <c r="AJ24" s="91">
        <f t="shared" si="91"/>
        <v>1</v>
      </c>
      <c r="AK24" s="91">
        <f t="shared" si="92"/>
        <v>1</v>
      </c>
      <c r="AL24" s="91">
        <f t="shared" si="93"/>
        <v>1</v>
      </c>
      <c r="AM24" s="91">
        <f t="shared" si="94"/>
        <v>1</v>
      </c>
      <c r="AN24" s="91">
        <f t="shared" si="95"/>
        <v>1</v>
      </c>
      <c r="AO24" s="91">
        <f t="shared" si="96"/>
        <v>1</v>
      </c>
      <c r="AP24" s="91">
        <f t="shared" si="97"/>
        <v>1</v>
      </c>
      <c r="AQ24" s="91">
        <f t="shared" si="98"/>
        <v>1</v>
      </c>
      <c r="AR24" s="91">
        <f t="shared" si="99"/>
        <v>1</v>
      </c>
      <c r="AS24" s="91">
        <f t="shared" si="100"/>
        <v>1</v>
      </c>
      <c r="AT24" s="92">
        <f t="shared" si="101"/>
        <v>1</v>
      </c>
      <c r="AU24" s="11" t="s">
        <v>40</v>
      </c>
      <c r="AV24" s="34">
        <f>Z24</f>
        <v>10</v>
      </c>
      <c r="AW24" s="28">
        <v>12</v>
      </c>
      <c r="AX24" s="28">
        <f t="shared" ref="AX24:BB26" si="146">AW24</f>
        <v>12</v>
      </c>
      <c r="AY24" s="28">
        <v>13</v>
      </c>
      <c r="AZ24" s="28">
        <v>11</v>
      </c>
      <c r="BA24" s="28">
        <v>11</v>
      </c>
      <c r="BB24" s="28">
        <f t="shared" si="146"/>
        <v>11</v>
      </c>
      <c r="BC24" s="28">
        <v>12</v>
      </c>
      <c r="BD24" s="28">
        <v>12</v>
      </c>
      <c r="BE24" s="28">
        <v>13</v>
      </c>
      <c r="BF24" s="28">
        <v>12</v>
      </c>
      <c r="BG24" s="35">
        <v>11</v>
      </c>
      <c r="BH24" s="11"/>
      <c r="BI24" s="261">
        <v>11</v>
      </c>
      <c r="BJ24" s="262">
        <v>12</v>
      </c>
      <c r="BK24" s="262">
        <v>12</v>
      </c>
      <c r="BL24" s="262">
        <v>12</v>
      </c>
      <c r="BM24" s="262">
        <v>11</v>
      </c>
      <c r="BN24" s="262">
        <v>11</v>
      </c>
      <c r="BO24" s="262">
        <v>9</v>
      </c>
      <c r="BP24" s="262">
        <v>9</v>
      </c>
      <c r="BQ24" s="262">
        <v>9</v>
      </c>
      <c r="BR24" s="262">
        <v>9</v>
      </c>
      <c r="BS24" s="262">
        <v>8</v>
      </c>
      <c r="BT24" s="264">
        <v>7</v>
      </c>
      <c r="BV24" s="94">
        <v>11</v>
      </c>
      <c r="BW24" s="95">
        <v>12</v>
      </c>
      <c r="BX24" s="95">
        <v>12</v>
      </c>
      <c r="BY24" s="95">
        <v>12</v>
      </c>
      <c r="BZ24" s="95">
        <v>11</v>
      </c>
      <c r="CA24" s="95">
        <v>11</v>
      </c>
      <c r="CB24" s="95">
        <v>9</v>
      </c>
      <c r="CC24" s="95">
        <v>9</v>
      </c>
      <c r="CD24" s="95">
        <v>9</v>
      </c>
      <c r="CE24" s="95">
        <v>9</v>
      </c>
      <c r="CF24" s="95">
        <v>8</v>
      </c>
      <c r="CG24" s="96">
        <v>7</v>
      </c>
      <c r="CH24" s="96"/>
      <c r="CI24" s="9"/>
      <c r="CJ24" s="536" t="s">
        <v>40</v>
      </c>
      <c r="CK24" s="567">
        <v>1</v>
      </c>
      <c r="CL24" s="4">
        <v>7</v>
      </c>
      <c r="CM24" s="4">
        <v>7</v>
      </c>
      <c r="CN24" s="4">
        <v>7</v>
      </c>
      <c r="CO24" s="347">
        <v>6</v>
      </c>
      <c r="CP24" s="4">
        <v>6</v>
      </c>
      <c r="CQ24" s="351">
        <v>6</v>
      </c>
      <c r="CR24" s="347">
        <v>4</v>
      </c>
      <c r="CS24" s="4">
        <v>4</v>
      </c>
      <c r="CT24" s="351">
        <v>4</v>
      </c>
      <c r="CU24" s="347">
        <v>3</v>
      </c>
      <c r="CV24" s="4">
        <v>2</v>
      </c>
      <c r="CW24" s="4">
        <v>3</v>
      </c>
      <c r="CX24" s="338">
        <v>3</v>
      </c>
      <c r="CY24" s="4">
        <v>3</v>
      </c>
      <c r="CZ24" s="351">
        <v>3</v>
      </c>
      <c r="DA24" s="347">
        <v>3</v>
      </c>
      <c r="DB24" s="4">
        <v>3</v>
      </c>
      <c r="DC24" s="351">
        <v>3</v>
      </c>
      <c r="DD24" s="347">
        <v>3</v>
      </c>
      <c r="DE24" s="4">
        <v>3</v>
      </c>
      <c r="DF24" s="351">
        <v>3</v>
      </c>
      <c r="DG24" s="4">
        <v>3</v>
      </c>
      <c r="DH24" s="4">
        <v>3</v>
      </c>
      <c r="DI24" s="292">
        <v>2</v>
      </c>
      <c r="DJ24" s="338">
        <v>1</v>
      </c>
      <c r="DK24" s="4">
        <v>2</v>
      </c>
      <c r="DL24" s="292">
        <v>2</v>
      </c>
      <c r="DM24" s="347">
        <v>1</v>
      </c>
      <c r="DN24" s="4">
        <v>1</v>
      </c>
      <c r="DO24" s="351">
        <v>2</v>
      </c>
      <c r="DP24" s="347">
        <v>2</v>
      </c>
      <c r="DQ24" s="4">
        <v>2</v>
      </c>
      <c r="DR24" s="351">
        <v>2</v>
      </c>
      <c r="DS24" s="4">
        <v>2</v>
      </c>
      <c r="DT24" s="4">
        <v>1</v>
      </c>
      <c r="DU24" s="292">
        <v>2</v>
      </c>
      <c r="DV24" s="4">
        <v>2</v>
      </c>
      <c r="DW24" s="4">
        <v>2</v>
      </c>
      <c r="DX24" s="351">
        <v>2</v>
      </c>
      <c r="DY24" s="347">
        <v>2</v>
      </c>
      <c r="DZ24" s="4">
        <v>1</v>
      </c>
      <c r="EA24" s="351">
        <v>2</v>
      </c>
      <c r="EB24" s="347">
        <v>2</v>
      </c>
      <c r="EC24" s="4">
        <v>2</v>
      </c>
      <c r="ED24" s="351">
        <v>2</v>
      </c>
      <c r="EE24" s="4">
        <v>2</v>
      </c>
      <c r="EF24" s="4">
        <v>2</v>
      </c>
      <c r="EG24" s="292">
        <v>1</v>
      </c>
      <c r="EH24" s="338">
        <v>1</v>
      </c>
      <c r="EI24" s="4">
        <v>0</v>
      </c>
      <c r="EJ24" s="351">
        <v>1</v>
      </c>
      <c r="EK24" s="347">
        <v>1</v>
      </c>
      <c r="EL24" s="4">
        <v>1</v>
      </c>
      <c r="EM24" s="351">
        <v>1</v>
      </c>
      <c r="EN24" s="347">
        <v>1</v>
      </c>
      <c r="EO24" s="4">
        <v>1</v>
      </c>
      <c r="EP24" s="351">
        <v>1</v>
      </c>
      <c r="EQ24" s="4">
        <v>1</v>
      </c>
      <c r="ER24" s="4">
        <v>1</v>
      </c>
      <c r="ES24" s="292">
        <v>1</v>
      </c>
      <c r="EU24" s="338">
        <v>1</v>
      </c>
      <c r="EV24" s="4">
        <v>1</v>
      </c>
      <c r="EW24" s="351">
        <v>1</v>
      </c>
      <c r="EX24" s="347">
        <v>1</v>
      </c>
      <c r="EY24" s="4">
        <v>1</v>
      </c>
      <c r="EZ24" s="351">
        <v>1</v>
      </c>
      <c r="FA24" s="347">
        <v>1</v>
      </c>
      <c r="FB24" s="570">
        <v>1</v>
      </c>
      <c r="FC24" s="661">
        <v>1</v>
      </c>
      <c r="FD24" s="570">
        <v>1</v>
      </c>
      <c r="FE24" s="570">
        <v>1</v>
      </c>
      <c r="FF24" s="136">
        <v>1</v>
      </c>
      <c r="FH24" s="137">
        <v>1</v>
      </c>
      <c r="FI24" s="571">
        <v>1</v>
      </c>
      <c r="FJ24" s="673">
        <v>1</v>
      </c>
      <c r="FK24" s="681">
        <v>1</v>
      </c>
      <c r="FL24" s="571">
        <v>1</v>
      </c>
      <c r="FM24" s="673">
        <v>1</v>
      </c>
      <c r="FN24" s="681">
        <v>1</v>
      </c>
      <c r="FO24" s="571">
        <v>1</v>
      </c>
      <c r="FP24" s="673">
        <v>1</v>
      </c>
      <c r="FQ24" s="571">
        <v>1</v>
      </c>
      <c r="FR24" s="571">
        <v>1</v>
      </c>
      <c r="FS24" s="135">
        <v>1</v>
      </c>
      <c r="FU24" s="100">
        <v>1</v>
      </c>
      <c r="FV24" s="101">
        <v>1</v>
      </c>
      <c r="FW24" s="101">
        <v>1</v>
      </c>
      <c r="FX24" s="101">
        <v>1</v>
      </c>
      <c r="FY24" s="101">
        <v>1</v>
      </c>
      <c r="FZ24" s="101">
        <v>1</v>
      </c>
      <c r="GA24" s="101">
        <v>1</v>
      </c>
      <c r="GB24" s="101">
        <v>1</v>
      </c>
      <c r="GC24" s="101">
        <v>1</v>
      </c>
      <c r="GD24" s="101">
        <v>1</v>
      </c>
      <c r="GE24" s="101">
        <v>1</v>
      </c>
      <c r="GF24" s="102">
        <v>1</v>
      </c>
      <c r="GH24" s="103">
        <v>1</v>
      </c>
      <c r="GI24" s="579">
        <v>1</v>
      </c>
      <c r="GJ24" s="579">
        <v>1</v>
      </c>
      <c r="GK24" s="579">
        <v>1</v>
      </c>
      <c r="GL24" s="579">
        <v>1</v>
      </c>
      <c r="GM24" s="579">
        <v>1</v>
      </c>
      <c r="GN24" s="579">
        <v>1</v>
      </c>
      <c r="GO24" s="579">
        <v>1</v>
      </c>
      <c r="GP24" s="579">
        <v>1</v>
      </c>
      <c r="GQ24" s="579">
        <v>1</v>
      </c>
      <c r="GR24" s="579">
        <v>1</v>
      </c>
      <c r="GS24" s="104">
        <v>1</v>
      </c>
      <c r="GU24" s="105">
        <v>1</v>
      </c>
      <c r="GV24" s="106">
        <v>1</v>
      </c>
      <c r="GW24" s="106">
        <v>1</v>
      </c>
      <c r="GX24" s="106">
        <v>1</v>
      </c>
      <c r="GY24" s="106">
        <v>1</v>
      </c>
      <c r="GZ24" s="106">
        <v>1</v>
      </c>
      <c r="HA24" s="106">
        <v>1</v>
      </c>
      <c r="HB24" s="106">
        <v>1</v>
      </c>
      <c r="HC24" s="106">
        <v>1</v>
      </c>
      <c r="HD24" s="106">
        <v>1</v>
      </c>
      <c r="HE24" s="106">
        <v>1</v>
      </c>
      <c r="HF24" s="107">
        <v>1</v>
      </c>
      <c r="HH24" s="108">
        <v>1</v>
      </c>
      <c r="HI24" s="109">
        <v>1</v>
      </c>
      <c r="HJ24" s="109">
        <v>1</v>
      </c>
      <c r="HK24" s="109">
        <v>1</v>
      </c>
      <c r="HL24" s="109">
        <v>1</v>
      </c>
      <c r="HM24" s="109">
        <v>1</v>
      </c>
      <c r="HN24" s="109">
        <v>1</v>
      </c>
      <c r="HO24" s="109">
        <v>1</v>
      </c>
      <c r="HP24" s="109">
        <v>1</v>
      </c>
      <c r="HQ24" s="109">
        <v>1</v>
      </c>
      <c r="HR24" s="109">
        <v>1</v>
      </c>
      <c r="HS24" s="110">
        <v>1</v>
      </c>
      <c r="HU24" s="111">
        <v>1</v>
      </c>
      <c r="HV24" s="112">
        <v>1</v>
      </c>
      <c r="HW24" s="112">
        <v>1</v>
      </c>
      <c r="HX24" s="112">
        <v>1</v>
      </c>
      <c r="HY24" s="112">
        <v>1</v>
      </c>
      <c r="HZ24" s="112">
        <v>1</v>
      </c>
      <c r="IA24" s="112">
        <v>1</v>
      </c>
      <c r="IB24" s="112">
        <v>1</v>
      </c>
      <c r="IC24" s="112">
        <v>1</v>
      </c>
      <c r="ID24" s="112">
        <v>1</v>
      </c>
      <c r="IE24" s="112">
        <v>1</v>
      </c>
      <c r="IF24" s="113">
        <v>1</v>
      </c>
      <c r="IH24" s="114">
        <v>1</v>
      </c>
      <c r="II24" s="115">
        <v>1</v>
      </c>
      <c r="IJ24" s="115">
        <v>1</v>
      </c>
      <c r="IK24" s="115">
        <v>1</v>
      </c>
      <c r="IL24" s="115">
        <v>1</v>
      </c>
      <c r="IM24" s="115">
        <v>1</v>
      </c>
      <c r="IN24" s="115">
        <v>1</v>
      </c>
      <c r="IO24" s="115">
        <v>1</v>
      </c>
      <c r="IP24" s="115">
        <v>1</v>
      </c>
      <c r="IQ24" s="115">
        <v>1</v>
      </c>
      <c r="IR24" s="115">
        <v>1</v>
      </c>
      <c r="IS24" s="116">
        <v>1</v>
      </c>
      <c r="IU24" s="117">
        <v>1</v>
      </c>
      <c r="IV24" s="118">
        <v>1</v>
      </c>
      <c r="IW24" s="118">
        <v>1</v>
      </c>
      <c r="IX24" s="118">
        <v>1</v>
      </c>
      <c r="IY24" s="118">
        <v>1</v>
      </c>
      <c r="IZ24" s="118">
        <v>1</v>
      </c>
      <c r="JA24" s="118">
        <v>1</v>
      </c>
      <c r="JB24" s="118">
        <v>1</v>
      </c>
      <c r="JC24" s="118">
        <v>1</v>
      </c>
      <c r="JD24" s="118">
        <v>1</v>
      </c>
      <c r="JE24" s="118">
        <v>1</v>
      </c>
      <c r="JF24" s="119">
        <v>1</v>
      </c>
      <c r="JH24" s="120">
        <v>1</v>
      </c>
      <c r="JI24" s="121">
        <v>1</v>
      </c>
      <c r="JJ24" s="121">
        <v>1</v>
      </c>
      <c r="JK24" s="121">
        <v>1</v>
      </c>
      <c r="JL24" s="121">
        <v>1</v>
      </c>
      <c r="JM24" s="121">
        <v>1</v>
      </c>
      <c r="JN24" s="121">
        <v>1</v>
      </c>
      <c r="JO24" s="121">
        <v>1</v>
      </c>
      <c r="JP24" s="121">
        <v>1</v>
      </c>
      <c r="JQ24" s="121">
        <v>1</v>
      </c>
      <c r="JR24" s="121">
        <v>1</v>
      </c>
      <c r="JS24" s="122">
        <v>1</v>
      </c>
      <c r="JU24" s="123">
        <v>1</v>
      </c>
      <c r="JV24" s="124">
        <v>1</v>
      </c>
      <c r="JW24" s="124">
        <v>1</v>
      </c>
      <c r="JX24" s="124">
        <v>1</v>
      </c>
      <c r="JY24" s="124">
        <v>1</v>
      </c>
      <c r="JZ24" s="124">
        <v>1</v>
      </c>
      <c r="KA24" s="124">
        <v>1</v>
      </c>
      <c r="KB24" s="124">
        <v>1</v>
      </c>
      <c r="KC24" s="124">
        <v>1</v>
      </c>
      <c r="KD24" s="124">
        <v>1</v>
      </c>
      <c r="KE24" s="124">
        <v>1</v>
      </c>
      <c r="KF24" s="125">
        <v>1</v>
      </c>
      <c r="KH24" s="126">
        <v>1</v>
      </c>
      <c r="KI24" s="127">
        <v>1</v>
      </c>
      <c r="KJ24" s="127">
        <v>1</v>
      </c>
      <c r="KK24" s="127">
        <v>1</v>
      </c>
      <c r="KL24" s="127">
        <v>1</v>
      </c>
      <c r="KM24" s="127">
        <v>1</v>
      </c>
      <c r="KN24" s="127">
        <v>1</v>
      </c>
      <c r="KO24" s="127">
        <v>1</v>
      </c>
      <c r="KP24" s="127">
        <v>1</v>
      </c>
      <c r="KQ24" s="127">
        <v>1</v>
      </c>
      <c r="KR24" s="127">
        <v>1</v>
      </c>
      <c r="KS24" s="128">
        <v>1</v>
      </c>
      <c r="KU24" s="343"/>
      <c r="KV24" s="343"/>
    </row>
    <row r="25" spans="1:308" x14ac:dyDescent="0.5">
      <c r="A25" s="27"/>
      <c r="B25" s="28" t="s">
        <v>44</v>
      </c>
      <c r="C25" s="34"/>
      <c r="D25" s="28"/>
      <c r="E25" s="28"/>
      <c r="F25" s="28"/>
      <c r="G25" s="28"/>
      <c r="H25" s="28"/>
      <c r="I25" s="28"/>
      <c r="J25" s="28"/>
      <c r="K25" s="28"/>
      <c r="L25" s="28"/>
      <c r="M25" s="28"/>
      <c r="N25" s="35"/>
      <c r="O25" s="36"/>
      <c r="P25" s="36"/>
      <c r="Q25" s="36"/>
      <c r="R25" s="36"/>
      <c r="S25" s="36"/>
      <c r="T25" s="36"/>
      <c r="U25" s="36"/>
      <c r="V25" s="36">
        <v>2</v>
      </c>
      <c r="W25" s="36">
        <v>2</v>
      </c>
      <c r="X25" s="36">
        <v>2</v>
      </c>
      <c r="Y25" s="36">
        <v>2</v>
      </c>
      <c r="Z25" s="89">
        <v>3</v>
      </c>
      <c r="AA25" s="11" t="s">
        <v>44</v>
      </c>
      <c r="AB25" s="28">
        <f>BG25</f>
        <v>13</v>
      </c>
      <c r="AC25" s="28">
        <f>BT25</f>
        <v>12</v>
      </c>
      <c r="AD25" s="28">
        <f>CG25</f>
        <v>12</v>
      </c>
      <c r="AE25" s="91">
        <f t="shared" si="87"/>
        <v>12</v>
      </c>
      <c r="AF25" s="91">
        <f t="shared" si="88"/>
        <v>13</v>
      </c>
      <c r="AG25" s="91">
        <f t="shared" si="89"/>
        <v>10</v>
      </c>
      <c r="AH25" s="91" t="e">
        <f>#REF!</f>
        <v>#REF!</v>
      </c>
      <c r="AI25" s="91">
        <f t="shared" si="90"/>
        <v>9</v>
      </c>
      <c r="AJ25" s="91">
        <f t="shared" si="91"/>
        <v>9</v>
      </c>
      <c r="AK25" s="91">
        <f t="shared" si="92"/>
        <v>9</v>
      </c>
      <c r="AL25" s="91">
        <f t="shared" si="93"/>
        <v>9</v>
      </c>
      <c r="AM25" s="91">
        <f t="shared" si="94"/>
        <v>9</v>
      </c>
      <c r="AN25" s="91">
        <f t="shared" si="95"/>
        <v>9</v>
      </c>
      <c r="AO25" s="91">
        <f t="shared" si="96"/>
        <v>9</v>
      </c>
      <c r="AP25" s="91">
        <f t="shared" si="97"/>
        <v>9</v>
      </c>
      <c r="AQ25" s="91">
        <f t="shared" si="98"/>
        <v>9</v>
      </c>
      <c r="AR25" s="91">
        <f t="shared" si="99"/>
        <v>9</v>
      </c>
      <c r="AS25" s="91">
        <f t="shared" si="100"/>
        <v>9</v>
      </c>
      <c r="AT25" s="92">
        <f t="shared" si="101"/>
        <v>9</v>
      </c>
      <c r="AU25" s="11" t="s">
        <v>54</v>
      </c>
      <c r="AV25" s="34">
        <f>Z25</f>
        <v>3</v>
      </c>
      <c r="AW25" s="28">
        <v>2</v>
      </c>
      <c r="AX25" s="28">
        <v>2</v>
      </c>
      <c r="AY25" s="28">
        <v>0</v>
      </c>
      <c r="AZ25" s="28">
        <v>1</v>
      </c>
      <c r="BA25" s="28">
        <f>AZ25</f>
        <v>1</v>
      </c>
      <c r="BB25" s="28">
        <v>0</v>
      </c>
      <c r="BC25" s="28">
        <v>0</v>
      </c>
      <c r="BD25" s="28">
        <v>15</v>
      </c>
      <c r="BE25" s="28">
        <v>12</v>
      </c>
      <c r="BF25" s="28">
        <v>13</v>
      </c>
      <c r="BG25" s="35">
        <v>13</v>
      </c>
      <c r="BH25" s="11"/>
      <c r="BI25" s="261">
        <v>14</v>
      </c>
      <c r="BJ25" s="262">
        <v>15</v>
      </c>
      <c r="BK25" s="262">
        <v>11</v>
      </c>
      <c r="BL25" s="262">
        <v>14</v>
      </c>
      <c r="BM25" s="262">
        <v>11</v>
      </c>
      <c r="BN25" s="262">
        <v>10</v>
      </c>
      <c r="BO25" s="262">
        <v>5</v>
      </c>
      <c r="BP25" s="262">
        <v>12</v>
      </c>
      <c r="BQ25" s="262">
        <v>12</v>
      </c>
      <c r="BR25" s="262">
        <v>14</v>
      </c>
      <c r="BS25" s="262">
        <v>14</v>
      </c>
      <c r="BT25" s="264">
        <v>12</v>
      </c>
      <c r="BV25" s="94">
        <v>14</v>
      </c>
      <c r="BW25" s="95">
        <v>15</v>
      </c>
      <c r="BX25" s="95">
        <v>14</v>
      </c>
      <c r="BY25" s="95">
        <v>11</v>
      </c>
      <c r="BZ25" s="95">
        <v>11</v>
      </c>
      <c r="CA25" s="95">
        <v>10</v>
      </c>
      <c r="CB25" s="95">
        <v>5</v>
      </c>
      <c r="CC25" s="95">
        <v>12</v>
      </c>
      <c r="CD25" s="95">
        <v>12</v>
      </c>
      <c r="CE25" s="95">
        <v>14</v>
      </c>
      <c r="CF25" s="95">
        <v>14</v>
      </c>
      <c r="CG25" s="96">
        <v>12</v>
      </c>
      <c r="CH25" s="96"/>
      <c r="CI25" s="9"/>
      <c r="CJ25" s="536" t="s">
        <v>55</v>
      </c>
      <c r="CK25" s="567">
        <v>11</v>
      </c>
      <c r="CL25" s="4">
        <v>13</v>
      </c>
      <c r="CM25" s="4">
        <v>14</v>
      </c>
      <c r="CN25" s="4">
        <v>11</v>
      </c>
      <c r="CO25" s="347">
        <v>11</v>
      </c>
      <c r="CP25" s="4">
        <v>12</v>
      </c>
      <c r="CQ25" s="351">
        <v>14</v>
      </c>
      <c r="CR25" s="347">
        <v>12</v>
      </c>
      <c r="CS25" s="4">
        <v>13</v>
      </c>
      <c r="CT25" s="351">
        <v>13</v>
      </c>
      <c r="CU25" s="347">
        <v>13</v>
      </c>
      <c r="CV25" s="4">
        <v>12</v>
      </c>
      <c r="CW25" s="4">
        <v>12</v>
      </c>
      <c r="CX25" s="338">
        <v>13</v>
      </c>
      <c r="CY25" s="4">
        <v>13</v>
      </c>
      <c r="CZ25" s="351">
        <v>14</v>
      </c>
      <c r="DA25" s="347">
        <v>12</v>
      </c>
      <c r="DB25" s="4">
        <v>13</v>
      </c>
      <c r="DC25" s="351">
        <v>13</v>
      </c>
      <c r="DD25" s="347">
        <v>14</v>
      </c>
      <c r="DE25" s="4">
        <v>12</v>
      </c>
      <c r="DF25" s="351">
        <v>12</v>
      </c>
      <c r="DG25" s="4">
        <v>12</v>
      </c>
      <c r="DH25" s="4">
        <v>13</v>
      </c>
      <c r="DI25" s="292">
        <v>13</v>
      </c>
      <c r="DJ25" s="338">
        <v>14</v>
      </c>
      <c r="DK25" s="4">
        <v>12</v>
      </c>
      <c r="DL25" s="292">
        <v>13</v>
      </c>
      <c r="DM25" s="347">
        <v>12</v>
      </c>
      <c r="DN25" s="4">
        <v>14</v>
      </c>
      <c r="DO25" s="351">
        <v>14</v>
      </c>
      <c r="DP25" s="347">
        <v>14</v>
      </c>
      <c r="DQ25" s="4">
        <v>14</v>
      </c>
      <c r="DR25" s="351">
        <v>12</v>
      </c>
      <c r="DS25" s="4">
        <v>14</v>
      </c>
      <c r="DT25" s="4">
        <v>12</v>
      </c>
      <c r="DU25" s="292">
        <v>13</v>
      </c>
      <c r="DV25" s="4">
        <v>12</v>
      </c>
      <c r="DW25" s="4">
        <v>14</v>
      </c>
      <c r="DX25" s="351">
        <v>13</v>
      </c>
      <c r="DY25" s="347">
        <v>12</v>
      </c>
      <c r="DZ25" s="4">
        <v>13</v>
      </c>
      <c r="EA25" s="351">
        <v>11</v>
      </c>
      <c r="EB25" s="347">
        <v>10</v>
      </c>
      <c r="EC25" s="4">
        <v>11</v>
      </c>
      <c r="ED25" s="351">
        <v>9</v>
      </c>
      <c r="EE25" s="4">
        <v>11</v>
      </c>
      <c r="EF25" s="4">
        <v>12</v>
      </c>
      <c r="EG25" s="292">
        <v>11</v>
      </c>
      <c r="EH25" s="338">
        <v>10</v>
      </c>
      <c r="EI25" s="4">
        <v>8</v>
      </c>
      <c r="EJ25" s="351">
        <v>9</v>
      </c>
      <c r="EK25" s="347">
        <v>9</v>
      </c>
      <c r="EL25" s="4">
        <v>8</v>
      </c>
      <c r="EM25" s="351">
        <v>8</v>
      </c>
      <c r="EN25" s="347">
        <v>7</v>
      </c>
      <c r="EO25" s="4">
        <v>7</v>
      </c>
      <c r="EP25" s="351">
        <v>7</v>
      </c>
      <c r="EQ25" s="4">
        <v>6</v>
      </c>
      <c r="ER25" s="4">
        <v>6</v>
      </c>
      <c r="ES25" s="292">
        <v>6</v>
      </c>
      <c r="EU25" s="338">
        <v>5</v>
      </c>
      <c r="EV25" s="4">
        <v>5</v>
      </c>
      <c r="EW25" s="351">
        <v>5</v>
      </c>
      <c r="EX25" s="347">
        <v>5</v>
      </c>
      <c r="EY25" s="4">
        <v>11</v>
      </c>
      <c r="EZ25" s="351">
        <v>10</v>
      </c>
      <c r="FA25" s="347">
        <v>10</v>
      </c>
      <c r="FB25" s="570">
        <v>9</v>
      </c>
      <c r="FC25" s="661">
        <v>9</v>
      </c>
      <c r="FD25" s="570">
        <v>9</v>
      </c>
      <c r="FE25" s="570">
        <v>9</v>
      </c>
      <c r="FF25" s="136">
        <v>9</v>
      </c>
      <c r="FH25" s="137">
        <v>9</v>
      </c>
      <c r="FI25" s="571">
        <v>9</v>
      </c>
      <c r="FJ25" s="673">
        <v>9</v>
      </c>
      <c r="FK25" s="681">
        <v>9</v>
      </c>
      <c r="FL25" s="571">
        <v>9</v>
      </c>
      <c r="FM25" s="673">
        <v>9</v>
      </c>
      <c r="FN25" s="681">
        <v>9</v>
      </c>
      <c r="FO25" s="571">
        <v>9</v>
      </c>
      <c r="FP25" s="673">
        <v>9</v>
      </c>
      <c r="FQ25" s="571">
        <v>9</v>
      </c>
      <c r="FR25" s="571">
        <v>9</v>
      </c>
      <c r="FS25" s="135">
        <v>9</v>
      </c>
      <c r="FU25" s="100">
        <v>9</v>
      </c>
      <c r="FV25" s="101">
        <v>9</v>
      </c>
      <c r="FW25" s="101">
        <v>9</v>
      </c>
      <c r="FX25" s="101">
        <v>9</v>
      </c>
      <c r="FY25" s="101">
        <v>9</v>
      </c>
      <c r="FZ25" s="101">
        <v>9</v>
      </c>
      <c r="GA25" s="101">
        <v>9</v>
      </c>
      <c r="GB25" s="101">
        <v>9</v>
      </c>
      <c r="GC25" s="101">
        <v>9</v>
      </c>
      <c r="GD25" s="101">
        <v>9</v>
      </c>
      <c r="GE25" s="101">
        <v>9</v>
      </c>
      <c r="GF25" s="102">
        <v>9</v>
      </c>
      <c r="GH25" s="103">
        <v>9</v>
      </c>
      <c r="GI25" s="579">
        <v>9</v>
      </c>
      <c r="GJ25" s="579">
        <v>9</v>
      </c>
      <c r="GK25" s="579">
        <v>9</v>
      </c>
      <c r="GL25" s="579">
        <v>9</v>
      </c>
      <c r="GM25" s="579">
        <v>9</v>
      </c>
      <c r="GN25" s="579">
        <v>9</v>
      </c>
      <c r="GO25" s="579">
        <v>9</v>
      </c>
      <c r="GP25" s="579">
        <v>9</v>
      </c>
      <c r="GQ25" s="579">
        <v>9</v>
      </c>
      <c r="GR25" s="579">
        <v>9</v>
      </c>
      <c r="GS25" s="104">
        <v>9</v>
      </c>
      <c r="GU25" s="105">
        <v>9</v>
      </c>
      <c r="GV25" s="106">
        <v>9</v>
      </c>
      <c r="GW25" s="106">
        <v>9</v>
      </c>
      <c r="GX25" s="106">
        <v>9</v>
      </c>
      <c r="GY25" s="106">
        <v>9</v>
      </c>
      <c r="GZ25" s="106">
        <v>9</v>
      </c>
      <c r="HA25" s="106">
        <v>9</v>
      </c>
      <c r="HB25" s="106">
        <v>9</v>
      </c>
      <c r="HC25" s="106">
        <v>9</v>
      </c>
      <c r="HD25" s="106">
        <v>9</v>
      </c>
      <c r="HE25" s="106">
        <v>9</v>
      </c>
      <c r="HF25" s="107">
        <v>9</v>
      </c>
      <c r="HH25" s="108">
        <v>9</v>
      </c>
      <c r="HI25" s="109">
        <v>9</v>
      </c>
      <c r="HJ25" s="109">
        <v>9</v>
      </c>
      <c r="HK25" s="109">
        <v>9</v>
      </c>
      <c r="HL25" s="109">
        <v>9</v>
      </c>
      <c r="HM25" s="109">
        <v>9</v>
      </c>
      <c r="HN25" s="109">
        <v>9</v>
      </c>
      <c r="HO25" s="109">
        <v>9</v>
      </c>
      <c r="HP25" s="109">
        <v>9</v>
      </c>
      <c r="HQ25" s="109">
        <v>9</v>
      </c>
      <c r="HR25" s="109">
        <v>9</v>
      </c>
      <c r="HS25" s="110">
        <v>9</v>
      </c>
      <c r="HU25" s="111">
        <v>9</v>
      </c>
      <c r="HV25" s="112">
        <v>9</v>
      </c>
      <c r="HW25" s="112">
        <v>9</v>
      </c>
      <c r="HX25" s="112">
        <v>9</v>
      </c>
      <c r="HY25" s="112">
        <v>9</v>
      </c>
      <c r="HZ25" s="112">
        <v>9</v>
      </c>
      <c r="IA25" s="112">
        <v>9</v>
      </c>
      <c r="IB25" s="112">
        <v>9</v>
      </c>
      <c r="IC25" s="112">
        <v>9</v>
      </c>
      <c r="ID25" s="112">
        <v>9</v>
      </c>
      <c r="IE25" s="112">
        <v>9</v>
      </c>
      <c r="IF25" s="113">
        <v>9</v>
      </c>
      <c r="IH25" s="114">
        <v>9</v>
      </c>
      <c r="II25" s="115">
        <v>9</v>
      </c>
      <c r="IJ25" s="115">
        <v>9</v>
      </c>
      <c r="IK25" s="115">
        <v>9</v>
      </c>
      <c r="IL25" s="115">
        <v>9</v>
      </c>
      <c r="IM25" s="115">
        <v>9</v>
      </c>
      <c r="IN25" s="115">
        <v>9</v>
      </c>
      <c r="IO25" s="115">
        <v>9</v>
      </c>
      <c r="IP25" s="115">
        <v>9</v>
      </c>
      <c r="IQ25" s="115">
        <v>9</v>
      </c>
      <c r="IR25" s="115">
        <v>9</v>
      </c>
      <c r="IS25" s="116">
        <v>9</v>
      </c>
      <c r="IU25" s="117">
        <v>9</v>
      </c>
      <c r="IV25" s="118">
        <v>9</v>
      </c>
      <c r="IW25" s="118">
        <v>9</v>
      </c>
      <c r="IX25" s="118">
        <v>9</v>
      </c>
      <c r="IY25" s="118">
        <v>9</v>
      </c>
      <c r="IZ25" s="118">
        <v>9</v>
      </c>
      <c r="JA25" s="118">
        <v>9</v>
      </c>
      <c r="JB25" s="118">
        <v>9</v>
      </c>
      <c r="JC25" s="118">
        <v>9</v>
      </c>
      <c r="JD25" s="118">
        <v>9</v>
      </c>
      <c r="JE25" s="118">
        <v>9</v>
      </c>
      <c r="JF25" s="119">
        <v>9</v>
      </c>
      <c r="JH25" s="120">
        <v>9</v>
      </c>
      <c r="JI25" s="121">
        <v>9</v>
      </c>
      <c r="JJ25" s="121">
        <v>9</v>
      </c>
      <c r="JK25" s="121">
        <v>9</v>
      </c>
      <c r="JL25" s="121">
        <v>9</v>
      </c>
      <c r="JM25" s="121">
        <v>9</v>
      </c>
      <c r="JN25" s="121">
        <v>9</v>
      </c>
      <c r="JO25" s="121">
        <v>9</v>
      </c>
      <c r="JP25" s="121">
        <v>9</v>
      </c>
      <c r="JQ25" s="121">
        <v>9</v>
      </c>
      <c r="JR25" s="121">
        <v>9</v>
      </c>
      <c r="JS25" s="122">
        <v>9</v>
      </c>
      <c r="JU25" s="123">
        <v>9</v>
      </c>
      <c r="JV25" s="124">
        <v>9</v>
      </c>
      <c r="JW25" s="124">
        <v>9</v>
      </c>
      <c r="JX25" s="124">
        <v>9</v>
      </c>
      <c r="JY25" s="124">
        <v>9</v>
      </c>
      <c r="JZ25" s="124">
        <v>9</v>
      </c>
      <c r="KA25" s="124">
        <v>9</v>
      </c>
      <c r="KB25" s="124">
        <v>9</v>
      </c>
      <c r="KC25" s="124">
        <v>9</v>
      </c>
      <c r="KD25" s="124">
        <v>9</v>
      </c>
      <c r="KE25" s="124">
        <v>9</v>
      </c>
      <c r="KF25" s="125">
        <v>9</v>
      </c>
      <c r="KH25" s="126">
        <v>9</v>
      </c>
      <c r="KI25" s="127">
        <v>9</v>
      </c>
      <c r="KJ25" s="127">
        <v>9</v>
      </c>
      <c r="KK25" s="127">
        <v>9</v>
      </c>
      <c r="KL25" s="127">
        <v>9</v>
      </c>
      <c r="KM25" s="127">
        <v>9</v>
      </c>
      <c r="KN25" s="127">
        <v>9</v>
      </c>
      <c r="KO25" s="127">
        <v>9</v>
      </c>
      <c r="KP25" s="127">
        <v>9</v>
      </c>
      <c r="KQ25" s="127">
        <v>9</v>
      </c>
      <c r="KR25" s="127">
        <v>9</v>
      </c>
      <c r="KS25" s="128">
        <v>9</v>
      </c>
      <c r="KU25" s="343"/>
      <c r="KV25" s="343"/>
    </row>
    <row r="26" spans="1:308" x14ac:dyDescent="0.5">
      <c r="A26" s="27"/>
      <c r="B26" s="28" t="s">
        <v>42</v>
      </c>
      <c r="C26" s="34">
        <v>7</v>
      </c>
      <c r="D26" s="28">
        <v>7</v>
      </c>
      <c r="E26" s="28">
        <v>8</v>
      </c>
      <c r="F26" s="28">
        <v>8</v>
      </c>
      <c r="G26" s="28">
        <v>8</v>
      </c>
      <c r="H26" s="28">
        <v>8</v>
      </c>
      <c r="I26" s="28">
        <v>8</v>
      </c>
      <c r="J26" s="28">
        <v>8</v>
      </c>
      <c r="K26" s="28">
        <v>8</v>
      </c>
      <c r="L26" s="28">
        <v>8</v>
      </c>
      <c r="M26" s="28">
        <v>8</v>
      </c>
      <c r="N26" s="35">
        <v>8</v>
      </c>
      <c r="O26" s="36">
        <v>8</v>
      </c>
      <c r="P26" s="36">
        <v>8</v>
      </c>
      <c r="Q26" s="36">
        <v>8</v>
      </c>
      <c r="R26" s="36">
        <v>6</v>
      </c>
      <c r="S26" s="36">
        <v>6</v>
      </c>
      <c r="T26" s="36">
        <v>6</v>
      </c>
      <c r="U26" s="36">
        <v>6</v>
      </c>
      <c r="V26" s="36">
        <v>6</v>
      </c>
      <c r="W26" s="36">
        <v>6</v>
      </c>
      <c r="X26" s="36">
        <v>6</v>
      </c>
      <c r="Y26" s="36">
        <v>6</v>
      </c>
      <c r="Z26" s="89">
        <v>8</v>
      </c>
      <c r="AA26" s="11" t="s">
        <v>42</v>
      </c>
      <c r="AB26" s="28">
        <f t="shared" si="85"/>
        <v>8</v>
      </c>
      <c r="AC26" s="28">
        <f t="shared" si="86"/>
        <v>8</v>
      </c>
      <c r="AD26" s="28">
        <f>CG26</f>
        <v>8</v>
      </c>
      <c r="AE26" s="91">
        <f t="shared" si="87"/>
        <v>16</v>
      </c>
      <c r="AF26" s="91">
        <f t="shared" si="88"/>
        <v>11</v>
      </c>
      <c r="AG26" s="91">
        <f t="shared" si="89"/>
        <v>15</v>
      </c>
      <c r="AH26" s="91" t="e">
        <f>#REF!</f>
        <v>#REF!</v>
      </c>
      <c r="AI26" s="91">
        <f t="shared" si="90"/>
        <v>16</v>
      </c>
      <c r="AJ26" s="91">
        <f t="shared" si="91"/>
        <v>29</v>
      </c>
      <c r="AK26" s="91">
        <f t="shared" si="92"/>
        <v>29</v>
      </c>
      <c r="AL26" s="91">
        <f t="shared" si="93"/>
        <v>31</v>
      </c>
      <c r="AM26" s="91">
        <f t="shared" si="94"/>
        <v>31</v>
      </c>
      <c r="AN26" s="91">
        <f t="shared" si="95"/>
        <v>31</v>
      </c>
      <c r="AO26" s="91">
        <f t="shared" si="96"/>
        <v>31</v>
      </c>
      <c r="AP26" s="91">
        <f t="shared" si="97"/>
        <v>31</v>
      </c>
      <c r="AQ26" s="91">
        <f t="shared" si="98"/>
        <v>31</v>
      </c>
      <c r="AR26" s="91">
        <f t="shared" si="99"/>
        <v>31</v>
      </c>
      <c r="AS26" s="91">
        <f t="shared" si="100"/>
        <v>31</v>
      </c>
      <c r="AT26" s="92">
        <f t="shared" si="101"/>
        <v>31</v>
      </c>
      <c r="AU26" s="11" t="s">
        <v>42</v>
      </c>
      <c r="AV26" s="34">
        <f>Z26</f>
        <v>8</v>
      </c>
      <c r="AW26" s="28">
        <f>AV26</f>
        <v>8</v>
      </c>
      <c r="AX26" s="28">
        <f t="shared" si="146"/>
        <v>8</v>
      </c>
      <c r="AY26" s="28">
        <f t="shared" si="146"/>
        <v>8</v>
      </c>
      <c r="AZ26" s="28">
        <f t="shared" si="146"/>
        <v>8</v>
      </c>
      <c r="BA26" s="28">
        <f t="shared" si="146"/>
        <v>8</v>
      </c>
      <c r="BB26" s="28">
        <f t="shared" si="146"/>
        <v>8</v>
      </c>
      <c r="BC26" s="28">
        <v>8</v>
      </c>
      <c r="BD26" s="28">
        <v>8</v>
      </c>
      <c r="BE26" s="28">
        <v>8</v>
      </c>
      <c r="BF26" s="28">
        <v>8</v>
      </c>
      <c r="BG26" s="35">
        <v>8</v>
      </c>
      <c r="BH26" s="11"/>
      <c r="BI26" s="261"/>
      <c r="BJ26" s="262"/>
      <c r="BK26" s="262"/>
      <c r="BL26" s="262"/>
      <c r="BM26" s="262"/>
      <c r="BN26" s="262"/>
      <c r="BO26" s="262">
        <v>9</v>
      </c>
      <c r="BP26" s="262">
        <v>9</v>
      </c>
      <c r="BQ26" s="262">
        <v>9</v>
      </c>
      <c r="BR26" s="262">
        <v>8</v>
      </c>
      <c r="BS26" s="262">
        <v>7</v>
      </c>
      <c r="BT26" s="265">
        <v>8</v>
      </c>
      <c r="BV26" s="94">
        <v>0</v>
      </c>
      <c r="BW26" s="95">
        <f>BV26</f>
        <v>0</v>
      </c>
      <c r="BX26" s="95">
        <f>BW26</f>
        <v>0</v>
      </c>
      <c r="BY26" s="95">
        <f>BX26</f>
        <v>0</v>
      </c>
      <c r="BZ26" s="95">
        <f>BY26</f>
        <v>0</v>
      </c>
      <c r="CA26" s="95">
        <f>BZ26</f>
        <v>0</v>
      </c>
      <c r="CB26" s="95">
        <v>9</v>
      </c>
      <c r="CC26" s="95">
        <v>9</v>
      </c>
      <c r="CD26" s="95">
        <v>9</v>
      </c>
      <c r="CE26" s="95">
        <v>8</v>
      </c>
      <c r="CF26" s="95">
        <v>7</v>
      </c>
      <c r="CG26" s="96">
        <v>8</v>
      </c>
      <c r="CH26" s="96"/>
      <c r="CI26" s="9"/>
      <c r="CJ26" s="536" t="s">
        <v>43</v>
      </c>
      <c r="CK26" s="567">
        <v>18</v>
      </c>
      <c r="CL26" s="4">
        <v>15</v>
      </c>
      <c r="CM26" s="4">
        <v>18</v>
      </c>
      <c r="CN26" s="4">
        <v>16</v>
      </c>
      <c r="CO26" s="347">
        <v>17</v>
      </c>
      <c r="CP26" s="4">
        <v>18</v>
      </c>
      <c r="CQ26" s="351">
        <v>17</v>
      </c>
      <c r="CR26" s="347">
        <v>17</v>
      </c>
      <c r="CS26" s="4">
        <v>17</v>
      </c>
      <c r="CT26" s="351">
        <v>16</v>
      </c>
      <c r="CU26" s="347">
        <v>16</v>
      </c>
      <c r="CV26" s="4">
        <v>16</v>
      </c>
      <c r="CW26" s="4">
        <v>16</v>
      </c>
      <c r="CX26" s="338">
        <v>16</v>
      </c>
      <c r="CY26" s="4">
        <v>15</v>
      </c>
      <c r="CZ26" s="351">
        <v>15</v>
      </c>
      <c r="DA26" s="347">
        <v>15</v>
      </c>
      <c r="DB26" s="4">
        <v>15</v>
      </c>
      <c r="DC26" s="351">
        <v>14</v>
      </c>
      <c r="DD26" s="347">
        <v>14</v>
      </c>
      <c r="DE26" s="4">
        <v>17</v>
      </c>
      <c r="DF26" s="351">
        <v>16</v>
      </c>
      <c r="DG26" s="4">
        <v>15</v>
      </c>
      <c r="DH26" s="4">
        <v>15</v>
      </c>
      <c r="DI26" s="292">
        <v>11</v>
      </c>
      <c r="DJ26" s="338">
        <v>10</v>
      </c>
      <c r="DK26" s="4">
        <v>15</v>
      </c>
      <c r="DL26" s="292">
        <v>15</v>
      </c>
      <c r="DM26" s="347">
        <v>16</v>
      </c>
      <c r="DN26" s="4">
        <v>16</v>
      </c>
      <c r="DO26" s="351">
        <v>17</v>
      </c>
      <c r="DP26" s="347">
        <v>18</v>
      </c>
      <c r="DQ26" s="4">
        <v>18</v>
      </c>
      <c r="DR26" s="351">
        <v>16</v>
      </c>
      <c r="DS26" s="4">
        <v>16</v>
      </c>
      <c r="DT26" s="4">
        <v>15</v>
      </c>
      <c r="DU26" s="292">
        <v>15</v>
      </c>
      <c r="DV26" s="4">
        <v>16</v>
      </c>
      <c r="DW26" s="4">
        <v>17</v>
      </c>
      <c r="DX26" s="351">
        <v>15</v>
      </c>
      <c r="DY26" s="347">
        <v>16</v>
      </c>
      <c r="DZ26" s="4">
        <v>17</v>
      </c>
      <c r="EA26" s="351">
        <v>12</v>
      </c>
      <c r="EB26" s="347">
        <v>14</v>
      </c>
      <c r="EC26" s="4">
        <v>17</v>
      </c>
      <c r="ED26" s="351">
        <v>18</v>
      </c>
      <c r="EE26" s="4">
        <v>14</v>
      </c>
      <c r="EF26" s="4">
        <v>15</v>
      </c>
      <c r="EG26" s="292">
        <v>14</v>
      </c>
      <c r="EH26" s="338">
        <v>15</v>
      </c>
      <c r="EI26" s="4">
        <v>17</v>
      </c>
      <c r="EJ26" s="351">
        <v>18</v>
      </c>
      <c r="EK26" s="347">
        <v>18</v>
      </c>
      <c r="EL26" s="4">
        <v>18</v>
      </c>
      <c r="EM26" s="351">
        <v>16</v>
      </c>
      <c r="EN26" s="347">
        <v>16</v>
      </c>
      <c r="EO26" s="4">
        <v>18</v>
      </c>
      <c r="EP26" s="351">
        <v>16</v>
      </c>
      <c r="EQ26" s="4">
        <v>16</v>
      </c>
      <c r="ER26" s="4">
        <v>16</v>
      </c>
      <c r="ES26" s="292">
        <v>15</v>
      </c>
      <c r="EU26" s="338">
        <v>16</v>
      </c>
      <c r="EV26" s="4">
        <v>17</v>
      </c>
      <c r="EW26" s="351">
        <v>18</v>
      </c>
      <c r="EX26" s="347">
        <v>16</v>
      </c>
      <c r="EY26" s="4">
        <v>16</v>
      </c>
      <c r="EZ26" s="351">
        <v>16</v>
      </c>
      <c r="FA26" s="347">
        <v>18</v>
      </c>
      <c r="FB26" s="570">
        <v>16</v>
      </c>
      <c r="FC26" s="661">
        <v>16</v>
      </c>
      <c r="FD26" s="570">
        <v>16</v>
      </c>
      <c r="FE26" s="570">
        <v>16</v>
      </c>
      <c r="FF26" s="136">
        <v>16</v>
      </c>
      <c r="FH26" s="137">
        <v>16</v>
      </c>
      <c r="FI26" s="571">
        <v>29</v>
      </c>
      <c r="FJ26" s="673">
        <v>29</v>
      </c>
      <c r="FK26" s="681">
        <v>29</v>
      </c>
      <c r="FL26" s="571">
        <v>29</v>
      </c>
      <c r="FM26" s="673">
        <v>29</v>
      </c>
      <c r="FN26" s="681">
        <v>29</v>
      </c>
      <c r="FO26" s="571">
        <v>29</v>
      </c>
      <c r="FP26" s="673">
        <v>29</v>
      </c>
      <c r="FQ26" s="571">
        <v>29</v>
      </c>
      <c r="FR26" s="571">
        <v>29</v>
      </c>
      <c r="FS26" s="135">
        <v>29</v>
      </c>
      <c r="FU26" s="100">
        <v>29</v>
      </c>
      <c r="FV26" s="101">
        <v>29</v>
      </c>
      <c r="FW26" s="101">
        <v>29</v>
      </c>
      <c r="FX26" s="101">
        <v>29</v>
      </c>
      <c r="FY26" s="101">
        <v>29</v>
      </c>
      <c r="FZ26" s="101">
        <v>29</v>
      </c>
      <c r="GA26" s="101">
        <v>29</v>
      </c>
      <c r="GB26" s="101">
        <v>29</v>
      </c>
      <c r="GC26" s="101">
        <v>29</v>
      </c>
      <c r="GD26" s="101">
        <v>29</v>
      </c>
      <c r="GE26" s="101">
        <v>29</v>
      </c>
      <c r="GF26" s="102">
        <v>29</v>
      </c>
      <c r="GH26" s="103">
        <v>31</v>
      </c>
      <c r="GI26" s="579">
        <v>31</v>
      </c>
      <c r="GJ26" s="579">
        <v>31</v>
      </c>
      <c r="GK26" s="579">
        <v>31</v>
      </c>
      <c r="GL26" s="579">
        <v>31</v>
      </c>
      <c r="GM26" s="579">
        <v>31</v>
      </c>
      <c r="GN26" s="579">
        <v>31</v>
      </c>
      <c r="GO26" s="579">
        <v>31</v>
      </c>
      <c r="GP26" s="579">
        <v>31</v>
      </c>
      <c r="GQ26" s="579">
        <v>31</v>
      </c>
      <c r="GR26" s="579">
        <v>31</v>
      </c>
      <c r="GS26" s="104">
        <v>31</v>
      </c>
      <c r="GU26" s="105">
        <f t="shared" si="123"/>
        <v>31</v>
      </c>
      <c r="GV26" s="106">
        <f t="shared" si="124"/>
        <v>31</v>
      </c>
      <c r="GW26" s="106">
        <f t="shared" si="124"/>
        <v>31</v>
      </c>
      <c r="GX26" s="106">
        <f t="shared" si="124"/>
        <v>31</v>
      </c>
      <c r="GY26" s="106">
        <f t="shared" si="124"/>
        <v>31</v>
      </c>
      <c r="GZ26" s="106">
        <f t="shared" si="124"/>
        <v>31</v>
      </c>
      <c r="HA26" s="106">
        <f t="shared" si="124"/>
        <v>31</v>
      </c>
      <c r="HB26" s="106">
        <f t="shared" si="124"/>
        <v>31</v>
      </c>
      <c r="HC26" s="106">
        <f t="shared" si="124"/>
        <v>31</v>
      </c>
      <c r="HD26" s="106">
        <f t="shared" si="124"/>
        <v>31</v>
      </c>
      <c r="HE26" s="106">
        <f t="shared" si="124"/>
        <v>31</v>
      </c>
      <c r="HF26" s="107">
        <f t="shared" si="124"/>
        <v>31</v>
      </c>
      <c r="HH26" s="108">
        <f t="shared" si="125"/>
        <v>31</v>
      </c>
      <c r="HI26" s="109">
        <f t="shared" si="126"/>
        <v>31</v>
      </c>
      <c r="HJ26" s="109">
        <f t="shared" si="126"/>
        <v>31</v>
      </c>
      <c r="HK26" s="109">
        <f t="shared" si="126"/>
        <v>31</v>
      </c>
      <c r="HL26" s="109">
        <f t="shared" si="126"/>
        <v>31</v>
      </c>
      <c r="HM26" s="109">
        <f t="shared" si="126"/>
        <v>31</v>
      </c>
      <c r="HN26" s="109">
        <f t="shared" si="126"/>
        <v>31</v>
      </c>
      <c r="HO26" s="109">
        <f t="shared" si="126"/>
        <v>31</v>
      </c>
      <c r="HP26" s="109">
        <f t="shared" si="126"/>
        <v>31</v>
      </c>
      <c r="HQ26" s="109">
        <f t="shared" si="126"/>
        <v>31</v>
      </c>
      <c r="HR26" s="109">
        <f t="shared" si="126"/>
        <v>31</v>
      </c>
      <c r="HS26" s="110">
        <f t="shared" si="126"/>
        <v>31</v>
      </c>
      <c r="HU26" s="111">
        <f t="shared" si="127"/>
        <v>31</v>
      </c>
      <c r="HV26" s="112">
        <f t="shared" si="128"/>
        <v>31</v>
      </c>
      <c r="HW26" s="112">
        <f t="shared" si="128"/>
        <v>31</v>
      </c>
      <c r="HX26" s="112">
        <f t="shared" si="128"/>
        <v>31</v>
      </c>
      <c r="HY26" s="112">
        <f t="shared" si="128"/>
        <v>31</v>
      </c>
      <c r="HZ26" s="112">
        <f t="shared" si="128"/>
        <v>31</v>
      </c>
      <c r="IA26" s="112">
        <f t="shared" si="128"/>
        <v>31</v>
      </c>
      <c r="IB26" s="112">
        <f t="shared" si="128"/>
        <v>31</v>
      </c>
      <c r="IC26" s="112">
        <f t="shared" si="128"/>
        <v>31</v>
      </c>
      <c r="ID26" s="112">
        <f t="shared" si="128"/>
        <v>31</v>
      </c>
      <c r="IE26" s="112">
        <f t="shared" si="128"/>
        <v>31</v>
      </c>
      <c r="IF26" s="113">
        <f t="shared" si="128"/>
        <v>31</v>
      </c>
      <c r="IH26" s="114">
        <f t="shared" si="129"/>
        <v>31</v>
      </c>
      <c r="II26" s="115">
        <f t="shared" si="130"/>
        <v>31</v>
      </c>
      <c r="IJ26" s="115">
        <f t="shared" si="130"/>
        <v>31</v>
      </c>
      <c r="IK26" s="115">
        <f t="shared" si="130"/>
        <v>31</v>
      </c>
      <c r="IL26" s="115">
        <f t="shared" si="130"/>
        <v>31</v>
      </c>
      <c r="IM26" s="115">
        <f t="shared" si="130"/>
        <v>31</v>
      </c>
      <c r="IN26" s="115">
        <f t="shared" si="130"/>
        <v>31</v>
      </c>
      <c r="IO26" s="115">
        <f t="shared" si="130"/>
        <v>31</v>
      </c>
      <c r="IP26" s="115">
        <f t="shared" si="130"/>
        <v>31</v>
      </c>
      <c r="IQ26" s="115">
        <f t="shared" si="130"/>
        <v>31</v>
      </c>
      <c r="IR26" s="115">
        <f t="shared" si="130"/>
        <v>31</v>
      </c>
      <c r="IS26" s="116">
        <f t="shared" si="130"/>
        <v>31</v>
      </c>
      <c r="IU26" s="117">
        <f t="shared" si="131"/>
        <v>31</v>
      </c>
      <c r="IV26" s="118">
        <f t="shared" si="132"/>
        <v>31</v>
      </c>
      <c r="IW26" s="118">
        <f t="shared" si="132"/>
        <v>31</v>
      </c>
      <c r="IX26" s="118">
        <f t="shared" si="132"/>
        <v>31</v>
      </c>
      <c r="IY26" s="118">
        <f t="shared" si="132"/>
        <v>31</v>
      </c>
      <c r="IZ26" s="118">
        <f t="shared" si="132"/>
        <v>31</v>
      </c>
      <c r="JA26" s="118">
        <f t="shared" si="132"/>
        <v>31</v>
      </c>
      <c r="JB26" s="118">
        <f t="shared" si="132"/>
        <v>31</v>
      </c>
      <c r="JC26" s="118">
        <f t="shared" si="132"/>
        <v>31</v>
      </c>
      <c r="JD26" s="118">
        <f t="shared" si="132"/>
        <v>31</v>
      </c>
      <c r="JE26" s="118">
        <f t="shared" si="132"/>
        <v>31</v>
      </c>
      <c r="JF26" s="119">
        <f t="shared" si="132"/>
        <v>31</v>
      </c>
      <c r="JH26" s="120">
        <f t="shared" si="133"/>
        <v>31</v>
      </c>
      <c r="JI26" s="121">
        <f t="shared" si="134"/>
        <v>31</v>
      </c>
      <c r="JJ26" s="121">
        <f t="shared" si="134"/>
        <v>31</v>
      </c>
      <c r="JK26" s="121">
        <f t="shared" si="134"/>
        <v>31</v>
      </c>
      <c r="JL26" s="121">
        <f t="shared" si="134"/>
        <v>31</v>
      </c>
      <c r="JM26" s="121">
        <f t="shared" si="134"/>
        <v>31</v>
      </c>
      <c r="JN26" s="121">
        <f t="shared" si="134"/>
        <v>31</v>
      </c>
      <c r="JO26" s="121">
        <f t="shared" si="134"/>
        <v>31</v>
      </c>
      <c r="JP26" s="121">
        <f t="shared" si="134"/>
        <v>31</v>
      </c>
      <c r="JQ26" s="121">
        <f t="shared" si="134"/>
        <v>31</v>
      </c>
      <c r="JR26" s="121">
        <f t="shared" si="134"/>
        <v>31</v>
      </c>
      <c r="JS26" s="122">
        <f t="shared" si="134"/>
        <v>31</v>
      </c>
      <c r="JU26" s="123">
        <f t="shared" si="135"/>
        <v>31</v>
      </c>
      <c r="JV26" s="124">
        <f t="shared" si="136"/>
        <v>31</v>
      </c>
      <c r="JW26" s="124">
        <f t="shared" si="136"/>
        <v>31</v>
      </c>
      <c r="JX26" s="124">
        <f t="shared" si="136"/>
        <v>31</v>
      </c>
      <c r="JY26" s="124">
        <f t="shared" si="136"/>
        <v>31</v>
      </c>
      <c r="JZ26" s="124">
        <f t="shared" si="136"/>
        <v>31</v>
      </c>
      <c r="KA26" s="124">
        <f t="shared" si="136"/>
        <v>31</v>
      </c>
      <c r="KB26" s="124">
        <f t="shared" si="136"/>
        <v>31</v>
      </c>
      <c r="KC26" s="124">
        <f t="shared" si="136"/>
        <v>31</v>
      </c>
      <c r="KD26" s="124">
        <f t="shared" si="136"/>
        <v>31</v>
      </c>
      <c r="KE26" s="124">
        <f t="shared" si="136"/>
        <v>31</v>
      </c>
      <c r="KF26" s="125">
        <f t="shared" si="136"/>
        <v>31</v>
      </c>
      <c r="KH26" s="126">
        <f t="shared" si="137"/>
        <v>31</v>
      </c>
      <c r="KI26" s="127">
        <f t="shared" si="138"/>
        <v>31</v>
      </c>
      <c r="KJ26" s="127">
        <f t="shared" si="138"/>
        <v>31</v>
      </c>
      <c r="KK26" s="127">
        <f t="shared" si="138"/>
        <v>31</v>
      </c>
      <c r="KL26" s="127">
        <f t="shared" si="138"/>
        <v>31</v>
      </c>
      <c r="KM26" s="127">
        <f t="shared" si="138"/>
        <v>31</v>
      </c>
      <c r="KN26" s="127">
        <f t="shared" si="138"/>
        <v>31</v>
      </c>
      <c r="KO26" s="127">
        <f t="shared" si="138"/>
        <v>31</v>
      </c>
      <c r="KP26" s="127">
        <f t="shared" si="138"/>
        <v>31</v>
      </c>
      <c r="KQ26" s="127">
        <f t="shared" si="138"/>
        <v>31</v>
      </c>
      <c r="KR26" s="127">
        <f t="shared" si="138"/>
        <v>31</v>
      </c>
      <c r="KS26" s="128">
        <f t="shared" si="138"/>
        <v>31</v>
      </c>
      <c r="KU26" s="343"/>
      <c r="KV26" s="343"/>
    </row>
    <row r="27" spans="1:308" x14ac:dyDescent="0.5">
      <c r="A27" s="27"/>
      <c r="B27" s="28"/>
      <c r="C27" s="34"/>
      <c r="D27" s="28"/>
      <c r="E27" s="28"/>
      <c r="F27" s="28"/>
      <c r="G27" s="28"/>
      <c r="H27" s="28"/>
      <c r="I27" s="28"/>
      <c r="J27" s="28"/>
      <c r="K27" s="28"/>
      <c r="L27" s="28"/>
      <c r="M27" s="28"/>
      <c r="N27" s="35"/>
      <c r="O27" s="36"/>
      <c r="P27" s="36"/>
      <c r="Q27" s="36"/>
      <c r="R27" s="36"/>
      <c r="S27" s="36"/>
      <c r="T27" s="36"/>
      <c r="U27" s="36"/>
      <c r="V27" s="36"/>
      <c r="W27" s="36"/>
      <c r="X27" s="36"/>
      <c r="Y27" s="36"/>
      <c r="Z27" s="89"/>
      <c r="AA27" s="11"/>
      <c r="AB27" s="28"/>
      <c r="AC27" s="28"/>
      <c r="AD27" s="28"/>
      <c r="AE27" s="91"/>
      <c r="AF27" s="91"/>
      <c r="AG27" s="91"/>
      <c r="AH27" s="91"/>
      <c r="AI27" s="91"/>
      <c r="AJ27" s="91"/>
      <c r="AK27" s="91"/>
      <c r="AL27" s="91"/>
      <c r="AM27" s="91"/>
      <c r="AN27" s="91"/>
      <c r="AO27" s="91"/>
      <c r="AP27" s="91"/>
      <c r="AQ27" s="91"/>
      <c r="AR27" s="91"/>
      <c r="AS27" s="91"/>
      <c r="AT27" s="92"/>
      <c r="AU27" s="11"/>
      <c r="AV27" s="34"/>
      <c r="AW27" s="28"/>
      <c r="AX27" s="28"/>
      <c r="AY27" s="28"/>
      <c r="AZ27" s="28"/>
      <c r="BA27" s="28"/>
      <c r="BB27" s="28"/>
      <c r="BC27" s="28"/>
      <c r="BD27" s="28"/>
      <c r="BE27" s="28"/>
      <c r="BF27" s="28"/>
      <c r="BG27" s="35"/>
      <c r="BH27" s="11"/>
      <c r="BI27" s="261"/>
      <c r="BJ27" s="262"/>
      <c r="BK27" s="262"/>
      <c r="BL27" s="262"/>
      <c r="BM27" s="262"/>
      <c r="BN27" s="262"/>
      <c r="BO27" s="262"/>
      <c r="BP27" s="262"/>
      <c r="BQ27" s="262"/>
      <c r="BR27" s="262"/>
      <c r="BS27" s="262"/>
      <c r="BT27" s="265"/>
      <c r="BV27" s="94"/>
      <c r="BW27" s="95"/>
      <c r="BX27" s="95"/>
      <c r="BY27" s="95"/>
      <c r="BZ27" s="95"/>
      <c r="CA27" s="95"/>
      <c r="CB27" s="95"/>
      <c r="CC27" s="95"/>
      <c r="CD27" s="95"/>
      <c r="CE27" s="95"/>
      <c r="CF27" s="95"/>
      <c r="CG27" s="96"/>
      <c r="CH27" s="96"/>
      <c r="CI27" s="9"/>
      <c r="CJ27" s="536" t="s">
        <v>127</v>
      </c>
      <c r="CK27" s="567">
        <v>2</v>
      </c>
      <c r="CO27" s="347"/>
      <c r="CQ27" s="351"/>
      <c r="CR27" s="347"/>
      <c r="CT27" s="351"/>
      <c r="CU27" s="347"/>
      <c r="CX27" s="338"/>
      <c r="CZ27" s="351"/>
      <c r="DA27" s="347"/>
      <c r="DC27" s="351"/>
      <c r="DD27" s="347"/>
      <c r="DF27" s="351"/>
      <c r="DI27" s="292"/>
      <c r="DJ27" s="338"/>
      <c r="DL27" s="292"/>
      <c r="DM27" s="347"/>
      <c r="DO27" s="351"/>
      <c r="DP27" s="347"/>
      <c r="DR27" s="351"/>
      <c r="DU27" s="292"/>
      <c r="DX27" s="351"/>
      <c r="DY27" s="347"/>
      <c r="EA27" s="351"/>
      <c r="EB27" s="347"/>
      <c r="ED27" s="351"/>
      <c r="EG27" s="292"/>
      <c r="EH27" s="338"/>
      <c r="EJ27" s="351"/>
      <c r="EK27" s="347"/>
      <c r="EM27" s="351"/>
      <c r="EN27" s="347"/>
      <c r="EP27" s="351"/>
      <c r="ES27" s="292"/>
      <c r="EU27" s="338"/>
      <c r="EW27" s="351"/>
      <c r="EX27" s="347"/>
      <c r="EZ27" s="351"/>
      <c r="FA27" s="347"/>
      <c r="FB27" s="570"/>
      <c r="FC27" s="661"/>
      <c r="FD27" s="570">
        <v>2</v>
      </c>
      <c r="FE27" s="570">
        <v>2</v>
      </c>
      <c r="FF27" s="136">
        <v>2</v>
      </c>
      <c r="FH27" s="137">
        <v>2</v>
      </c>
      <c r="FI27" s="571">
        <v>2</v>
      </c>
      <c r="FJ27" s="673">
        <v>2</v>
      </c>
      <c r="FK27" s="681">
        <v>2</v>
      </c>
      <c r="FL27" s="571">
        <v>2</v>
      </c>
      <c r="FM27" s="673">
        <v>2</v>
      </c>
      <c r="FN27" s="681">
        <v>2</v>
      </c>
      <c r="FO27" s="571">
        <v>2</v>
      </c>
      <c r="FP27" s="673">
        <v>2</v>
      </c>
      <c r="FQ27" s="571">
        <v>2</v>
      </c>
      <c r="FR27" s="571">
        <v>2</v>
      </c>
      <c r="FS27" s="135">
        <v>2</v>
      </c>
      <c r="FU27" s="100">
        <v>2</v>
      </c>
      <c r="FV27" s="101">
        <v>2</v>
      </c>
      <c r="FW27" s="101">
        <v>2</v>
      </c>
      <c r="FX27" s="101">
        <v>2</v>
      </c>
      <c r="FY27" s="101">
        <v>2</v>
      </c>
      <c r="FZ27" s="101">
        <v>2</v>
      </c>
      <c r="GA27" s="101">
        <v>2</v>
      </c>
      <c r="GB27" s="101">
        <v>2</v>
      </c>
      <c r="GC27" s="101">
        <v>2</v>
      </c>
      <c r="GD27" s="101">
        <v>2</v>
      </c>
      <c r="GE27" s="101">
        <v>2</v>
      </c>
      <c r="GF27" s="102">
        <v>2</v>
      </c>
      <c r="GH27" s="103">
        <v>2</v>
      </c>
      <c r="GI27" s="579">
        <v>2</v>
      </c>
      <c r="GJ27" s="579">
        <v>2</v>
      </c>
      <c r="GK27" s="579">
        <v>2</v>
      </c>
      <c r="GL27" s="579">
        <v>2</v>
      </c>
      <c r="GM27" s="579">
        <v>2</v>
      </c>
      <c r="GN27" s="579">
        <v>2</v>
      </c>
      <c r="GO27" s="579">
        <v>2</v>
      </c>
      <c r="GP27" s="579">
        <v>2</v>
      </c>
      <c r="GQ27" s="579">
        <v>2</v>
      </c>
      <c r="GR27" s="579">
        <v>2</v>
      </c>
      <c r="GS27" s="104">
        <v>2</v>
      </c>
      <c r="GU27" s="105"/>
      <c r="GV27" s="106"/>
      <c r="GW27" s="106"/>
      <c r="GX27" s="106"/>
      <c r="GY27" s="106"/>
      <c r="GZ27" s="106"/>
      <c r="HA27" s="106"/>
      <c r="HB27" s="106"/>
      <c r="HC27" s="106"/>
      <c r="HD27" s="106"/>
      <c r="HE27" s="106"/>
      <c r="HF27" s="107"/>
      <c r="HH27" s="108"/>
      <c r="HI27" s="109"/>
      <c r="HJ27" s="109"/>
      <c r="HK27" s="109"/>
      <c r="HL27" s="109"/>
      <c r="HM27" s="109"/>
      <c r="HN27" s="109"/>
      <c r="HO27" s="109"/>
      <c r="HP27" s="109"/>
      <c r="HQ27" s="109"/>
      <c r="HR27" s="109"/>
      <c r="HS27" s="110"/>
      <c r="HU27" s="111"/>
      <c r="HV27" s="112"/>
      <c r="HW27" s="112"/>
      <c r="HX27" s="112"/>
      <c r="HY27" s="112"/>
      <c r="HZ27" s="112"/>
      <c r="IA27" s="112"/>
      <c r="IB27" s="112"/>
      <c r="IC27" s="112"/>
      <c r="ID27" s="112"/>
      <c r="IE27" s="112"/>
      <c r="IF27" s="113"/>
      <c r="IH27" s="114"/>
      <c r="II27" s="115"/>
      <c r="IJ27" s="115"/>
      <c r="IK27" s="115"/>
      <c r="IL27" s="115"/>
      <c r="IM27" s="115"/>
      <c r="IN27" s="115"/>
      <c r="IO27" s="115"/>
      <c r="IP27" s="115"/>
      <c r="IQ27" s="115"/>
      <c r="IR27" s="115"/>
      <c r="IS27" s="116"/>
      <c r="IU27" s="117"/>
      <c r="IV27" s="118"/>
      <c r="IW27" s="118"/>
      <c r="IX27" s="118"/>
      <c r="IY27" s="118"/>
      <c r="IZ27" s="118"/>
      <c r="JA27" s="118"/>
      <c r="JB27" s="118"/>
      <c r="JC27" s="118"/>
      <c r="JD27" s="118"/>
      <c r="JE27" s="118"/>
      <c r="JF27" s="119"/>
      <c r="JH27" s="120"/>
      <c r="JI27" s="121"/>
      <c r="JJ27" s="121"/>
      <c r="JK27" s="121"/>
      <c r="JL27" s="121"/>
      <c r="JM27" s="121"/>
      <c r="JN27" s="121"/>
      <c r="JO27" s="121"/>
      <c r="JP27" s="121"/>
      <c r="JQ27" s="121"/>
      <c r="JR27" s="121"/>
      <c r="JS27" s="122"/>
      <c r="JU27" s="123"/>
      <c r="JV27" s="124"/>
      <c r="JW27" s="124"/>
      <c r="JX27" s="124"/>
      <c r="JY27" s="124"/>
      <c r="JZ27" s="124"/>
      <c r="KA27" s="124"/>
      <c r="KB27" s="124"/>
      <c r="KC27" s="124"/>
      <c r="KD27" s="124"/>
      <c r="KE27" s="124"/>
      <c r="KF27" s="125"/>
      <c r="KH27" s="126"/>
      <c r="KI27" s="127"/>
      <c r="KJ27" s="127"/>
      <c r="KK27" s="127"/>
      <c r="KL27" s="127"/>
      <c r="KM27" s="127"/>
      <c r="KN27" s="127"/>
      <c r="KO27" s="127"/>
      <c r="KP27" s="127"/>
      <c r="KQ27" s="127"/>
      <c r="KR27" s="127"/>
      <c r="KS27" s="128"/>
      <c r="KU27" s="343"/>
      <c r="KV27" s="343"/>
    </row>
    <row r="28" spans="1:308" x14ac:dyDescent="0.5">
      <c r="A28" s="27"/>
      <c r="B28" s="28"/>
      <c r="C28" s="34"/>
      <c r="D28" s="28"/>
      <c r="E28" s="28"/>
      <c r="F28" s="28"/>
      <c r="G28" s="28"/>
      <c r="H28" s="28"/>
      <c r="I28" s="28"/>
      <c r="J28" s="28"/>
      <c r="K28" s="28"/>
      <c r="L28" s="28"/>
      <c r="M28" s="28"/>
      <c r="N28" s="35"/>
      <c r="O28" s="36"/>
      <c r="P28" s="36"/>
      <c r="Q28" s="36"/>
      <c r="R28" s="36"/>
      <c r="S28" s="36"/>
      <c r="T28" s="36"/>
      <c r="U28" s="36"/>
      <c r="V28" s="36"/>
      <c r="W28" s="36"/>
      <c r="X28" s="36"/>
      <c r="Y28" s="36"/>
      <c r="Z28" s="89"/>
      <c r="AA28" s="11"/>
      <c r="AB28" s="28"/>
      <c r="AC28" s="28"/>
      <c r="AD28" s="28"/>
      <c r="AE28" s="91"/>
      <c r="AF28" s="91"/>
      <c r="AG28" s="91"/>
      <c r="AH28" s="91"/>
      <c r="AI28" s="91"/>
      <c r="AJ28" s="91"/>
      <c r="AK28" s="91"/>
      <c r="AL28" s="91"/>
      <c r="AM28" s="91"/>
      <c r="AN28" s="91"/>
      <c r="AO28" s="91"/>
      <c r="AP28" s="91"/>
      <c r="AQ28" s="91"/>
      <c r="AR28" s="91"/>
      <c r="AS28" s="91"/>
      <c r="AT28" s="92"/>
      <c r="AU28" s="11"/>
      <c r="AV28" s="34"/>
      <c r="AW28" s="28"/>
      <c r="AX28" s="28"/>
      <c r="AY28" s="28"/>
      <c r="AZ28" s="28"/>
      <c r="BA28" s="28"/>
      <c r="BB28" s="28"/>
      <c r="BC28" s="28"/>
      <c r="BD28" s="28"/>
      <c r="BE28" s="28"/>
      <c r="BF28" s="28"/>
      <c r="BG28" s="35"/>
      <c r="BH28" s="11"/>
      <c r="BI28" s="261"/>
      <c r="BJ28" s="262"/>
      <c r="BK28" s="262"/>
      <c r="BL28" s="262"/>
      <c r="BM28" s="262"/>
      <c r="BN28" s="262"/>
      <c r="BO28" s="262"/>
      <c r="BP28" s="262"/>
      <c r="BQ28" s="262"/>
      <c r="BR28" s="262"/>
      <c r="BS28" s="262"/>
      <c r="BT28" s="265"/>
      <c r="BV28" s="94"/>
      <c r="BW28" s="95"/>
      <c r="BX28" s="95"/>
      <c r="BY28" s="95"/>
      <c r="BZ28" s="95"/>
      <c r="CA28" s="95"/>
      <c r="CB28" s="95"/>
      <c r="CC28" s="95"/>
      <c r="CD28" s="95"/>
      <c r="CE28" s="95"/>
      <c r="CF28" s="95"/>
      <c r="CG28" s="96"/>
      <c r="CH28" s="96"/>
      <c r="CI28" s="9"/>
      <c r="CJ28" s="538"/>
      <c r="CK28" s="568">
        <f>SUM(CK20:CK27)</f>
        <v>246</v>
      </c>
      <c r="CO28" s="347"/>
      <c r="CQ28" s="351"/>
      <c r="CR28" s="347"/>
      <c r="CT28" s="351"/>
      <c r="CU28" s="347"/>
      <c r="CX28" s="338"/>
      <c r="CZ28" s="351"/>
      <c r="DA28" s="347"/>
      <c r="DC28" s="351"/>
      <c r="DD28" s="347"/>
      <c r="DF28" s="351"/>
      <c r="DI28" s="292"/>
      <c r="DJ28" s="338"/>
      <c r="DL28" s="292"/>
      <c r="DM28" s="347"/>
      <c r="DO28" s="351"/>
      <c r="DP28" s="347"/>
      <c r="DR28" s="351"/>
      <c r="DU28" s="292"/>
      <c r="DX28" s="351"/>
      <c r="DY28" s="347"/>
      <c r="EA28" s="351"/>
      <c r="EB28" s="347"/>
      <c r="ED28" s="351"/>
      <c r="EG28" s="292"/>
      <c r="EH28" s="338"/>
      <c r="EJ28" s="351"/>
      <c r="EK28" s="666"/>
      <c r="EM28" s="351"/>
      <c r="EN28" s="347"/>
      <c r="EP28" s="351"/>
      <c r="ES28" s="292"/>
      <c r="EU28" s="338"/>
      <c r="EW28" s="351"/>
      <c r="EX28" s="347"/>
      <c r="EZ28" s="351"/>
      <c r="FA28" s="347"/>
      <c r="FC28" s="351"/>
      <c r="FF28" s="292"/>
      <c r="FH28" s="338"/>
      <c r="FJ28" s="351"/>
      <c r="FK28" s="347"/>
      <c r="FM28" s="351"/>
      <c r="FN28" s="347"/>
      <c r="FP28" s="351"/>
      <c r="FS28" s="292"/>
      <c r="FU28" s="338"/>
      <c r="GF28" s="292"/>
      <c r="GH28" s="338"/>
      <c r="GS28" s="292"/>
      <c r="GU28" s="105"/>
      <c r="GV28" s="106"/>
      <c r="GW28" s="106"/>
      <c r="GX28" s="106"/>
      <c r="GY28" s="106"/>
      <c r="GZ28" s="106"/>
      <c r="HA28" s="106"/>
      <c r="HB28" s="106"/>
      <c r="HC28" s="106"/>
      <c r="HD28" s="106"/>
      <c r="HE28" s="106"/>
      <c r="HF28" s="107"/>
      <c r="HH28" s="108"/>
      <c r="HI28" s="109"/>
      <c r="HJ28" s="109"/>
      <c r="HK28" s="109"/>
      <c r="HL28" s="109"/>
      <c r="HM28" s="109"/>
      <c r="HN28" s="109"/>
      <c r="HO28" s="109"/>
      <c r="HP28" s="109"/>
      <c r="HQ28" s="109"/>
      <c r="HR28" s="109"/>
      <c r="HS28" s="110"/>
      <c r="HU28" s="111"/>
      <c r="HV28" s="112"/>
      <c r="HW28" s="112"/>
      <c r="HX28" s="112"/>
      <c r="HY28" s="112"/>
      <c r="HZ28" s="112"/>
      <c r="IA28" s="112"/>
      <c r="IB28" s="112"/>
      <c r="IC28" s="112"/>
      <c r="ID28" s="112"/>
      <c r="IE28" s="112"/>
      <c r="IF28" s="113"/>
      <c r="IH28" s="114"/>
      <c r="II28" s="115"/>
      <c r="IJ28" s="115"/>
      <c r="IK28" s="115"/>
      <c r="IL28" s="115"/>
      <c r="IM28" s="115"/>
      <c r="IN28" s="115"/>
      <c r="IO28" s="115"/>
      <c r="IP28" s="115"/>
      <c r="IQ28" s="115"/>
      <c r="IR28" s="115"/>
      <c r="IS28" s="116"/>
      <c r="IU28" s="117"/>
      <c r="IV28" s="118"/>
      <c r="IW28" s="118"/>
      <c r="IX28" s="118"/>
      <c r="IY28" s="118"/>
      <c r="IZ28" s="118"/>
      <c r="JA28" s="118"/>
      <c r="JB28" s="118"/>
      <c r="JC28" s="118"/>
      <c r="JD28" s="118"/>
      <c r="JE28" s="118"/>
      <c r="JF28" s="119"/>
      <c r="JH28" s="120"/>
      <c r="JI28" s="121"/>
      <c r="JJ28" s="121"/>
      <c r="JK28" s="121"/>
      <c r="JL28" s="121"/>
      <c r="JM28" s="121"/>
      <c r="JN28" s="121"/>
      <c r="JO28" s="121"/>
      <c r="JP28" s="121"/>
      <c r="JQ28" s="121"/>
      <c r="JR28" s="121"/>
      <c r="JS28" s="122"/>
      <c r="JU28" s="123"/>
      <c r="JV28" s="124"/>
      <c r="JW28" s="124"/>
      <c r="JX28" s="124"/>
      <c r="JY28" s="124"/>
      <c r="JZ28" s="124"/>
      <c r="KA28" s="124"/>
      <c r="KB28" s="124"/>
      <c r="KC28" s="124"/>
      <c r="KD28" s="124"/>
      <c r="KE28" s="124"/>
      <c r="KF28" s="125"/>
      <c r="KH28" s="126"/>
      <c r="KI28" s="127"/>
      <c r="KJ28" s="127"/>
      <c r="KK28" s="127"/>
      <c r="KL28" s="127"/>
      <c r="KM28" s="127"/>
      <c r="KN28" s="127"/>
      <c r="KO28" s="127"/>
      <c r="KP28" s="127"/>
      <c r="KQ28" s="127"/>
      <c r="KR28" s="127"/>
      <c r="KS28" s="128"/>
      <c r="KU28" s="343"/>
      <c r="KV28" s="343"/>
    </row>
    <row r="29" spans="1:308" x14ac:dyDescent="0.5">
      <c r="A29" s="27"/>
      <c r="B29" s="28" t="s">
        <v>45</v>
      </c>
      <c r="C29" s="34">
        <v>20</v>
      </c>
      <c r="D29" s="28">
        <v>20</v>
      </c>
      <c r="E29" s="28">
        <v>20</v>
      </c>
      <c r="F29" s="28">
        <v>20</v>
      </c>
      <c r="G29" s="28">
        <v>20</v>
      </c>
      <c r="H29" s="28">
        <v>20</v>
      </c>
      <c r="I29" s="28">
        <v>20</v>
      </c>
      <c r="J29" s="28">
        <v>20</v>
      </c>
      <c r="K29" s="28">
        <v>20</v>
      </c>
      <c r="L29" s="28">
        <v>20</v>
      </c>
      <c r="M29" s="28">
        <v>20</v>
      </c>
      <c r="N29" s="35">
        <v>20</v>
      </c>
      <c r="O29" s="36">
        <f t="shared" ref="O29:Z29" si="147">O6</f>
        <v>20</v>
      </c>
      <c r="P29" s="36">
        <f t="shared" si="147"/>
        <v>20</v>
      </c>
      <c r="Q29" s="36">
        <f t="shared" si="147"/>
        <v>20</v>
      </c>
      <c r="R29" s="36">
        <f t="shared" si="147"/>
        <v>28</v>
      </c>
      <c r="S29" s="36">
        <f t="shared" si="147"/>
        <v>22</v>
      </c>
      <c r="T29" s="36">
        <f t="shared" si="147"/>
        <v>27</v>
      </c>
      <c r="U29" s="36">
        <f t="shared" si="147"/>
        <v>14</v>
      </c>
      <c r="V29" s="36">
        <f t="shared" si="147"/>
        <v>15</v>
      </c>
      <c r="W29" s="36">
        <f t="shared" si="147"/>
        <v>25</v>
      </c>
      <c r="X29" s="36">
        <f t="shared" si="147"/>
        <v>18</v>
      </c>
      <c r="Y29" s="36">
        <f t="shared" si="147"/>
        <v>53</v>
      </c>
      <c r="Z29" s="89">
        <f t="shared" si="147"/>
        <v>18</v>
      </c>
      <c r="AA29" s="11" t="s">
        <v>45</v>
      </c>
      <c r="AB29" s="28">
        <f t="shared" si="85"/>
        <v>0</v>
      </c>
      <c r="AC29" s="28" t="e">
        <f t="shared" ref="AC29:AT29" si="148">AC6</f>
        <v>#DIV/0!</v>
      </c>
      <c r="AD29" s="28" t="e">
        <f t="shared" si="148"/>
        <v>#DIV/0!</v>
      </c>
      <c r="AE29" s="28" t="e">
        <f t="shared" si="148"/>
        <v>#DIV/0!</v>
      </c>
      <c r="AF29" s="28" t="e">
        <f t="shared" si="148"/>
        <v>#DIV/0!</v>
      </c>
      <c r="AG29" s="28" t="e">
        <f t="shared" si="148"/>
        <v>#DIV/0!</v>
      </c>
      <c r="AH29" s="28" t="e">
        <f t="shared" si="148"/>
        <v>#DIV/0!</v>
      </c>
      <c r="AI29" s="28" t="e">
        <f t="shared" si="148"/>
        <v>#DIV/0!</v>
      </c>
      <c r="AJ29" s="28" t="e">
        <f t="shared" si="148"/>
        <v>#DIV/0!</v>
      </c>
      <c r="AK29" s="28" t="e">
        <f t="shared" si="148"/>
        <v>#DIV/0!</v>
      </c>
      <c r="AL29" s="28" t="e">
        <f t="shared" si="148"/>
        <v>#DIV/0!</v>
      </c>
      <c r="AM29" s="28">
        <f t="shared" si="148"/>
        <v>20</v>
      </c>
      <c r="AN29" s="28">
        <f t="shared" si="148"/>
        <v>20</v>
      </c>
      <c r="AO29" s="28">
        <f t="shared" si="148"/>
        <v>20</v>
      </c>
      <c r="AP29" s="28">
        <f t="shared" si="148"/>
        <v>20</v>
      </c>
      <c r="AQ29" s="28">
        <f t="shared" si="148"/>
        <v>20</v>
      </c>
      <c r="AR29" s="28">
        <f t="shared" si="148"/>
        <v>20</v>
      </c>
      <c r="AS29" s="28">
        <f t="shared" si="148"/>
        <v>20</v>
      </c>
      <c r="AT29" s="35">
        <f t="shared" si="148"/>
        <v>20</v>
      </c>
      <c r="AU29" s="11" t="s">
        <v>45</v>
      </c>
      <c r="AV29" s="34">
        <f t="shared" ref="AV29:BC29" si="149">AV6</f>
        <v>17</v>
      </c>
      <c r="AW29" s="28">
        <f t="shared" si="149"/>
        <v>18</v>
      </c>
      <c r="AX29" s="28">
        <f t="shared" si="149"/>
        <v>17</v>
      </c>
      <c r="AY29" s="28">
        <f t="shared" si="149"/>
        <v>23</v>
      </c>
      <c r="AZ29" s="28">
        <f t="shared" si="149"/>
        <v>28</v>
      </c>
      <c r="BA29" s="28">
        <f t="shared" si="149"/>
        <v>35</v>
      </c>
      <c r="BB29" s="28">
        <f t="shared" si="149"/>
        <v>20</v>
      </c>
      <c r="BC29" s="28">
        <f t="shared" si="149"/>
        <v>20</v>
      </c>
      <c r="BD29" s="28"/>
      <c r="BE29" s="28"/>
      <c r="BF29" s="28"/>
      <c r="BG29" s="35"/>
      <c r="BH29" s="11"/>
      <c r="BI29" s="261"/>
      <c r="BJ29" s="262"/>
      <c r="BK29" s="262"/>
      <c r="BL29" s="262"/>
      <c r="BM29" s="262"/>
      <c r="BN29" s="262"/>
      <c r="BO29" s="262"/>
      <c r="BP29" s="262"/>
      <c r="BQ29" s="262"/>
      <c r="BR29" s="262"/>
      <c r="BS29" s="262"/>
      <c r="BT29" s="89"/>
      <c r="BV29" s="94">
        <f t="shared" ref="BV29:CG29" si="150">BV6</f>
        <v>0</v>
      </c>
      <c r="BW29" s="95">
        <f t="shared" si="150"/>
        <v>0</v>
      </c>
      <c r="BX29" s="95">
        <f t="shared" si="150"/>
        <v>0</v>
      </c>
      <c r="BY29" s="95">
        <f t="shared" si="150"/>
        <v>0</v>
      </c>
      <c r="BZ29" s="95">
        <f t="shared" si="150"/>
        <v>0</v>
      </c>
      <c r="CA29" s="95">
        <f t="shared" si="150"/>
        <v>0</v>
      </c>
      <c r="CB29" s="95">
        <f t="shared" si="150"/>
        <v>0</v>
      </c>
      <c r="CC29" s="95">
        <f t="shared" si="150"/>
        <v>0</v>
      </c>
      <c r="CD29" s="95">
        <f t="shared" si="150"/>
        <v>0</v>
      </c>
      <c r="CE29" s="95">
        <f t="shared" si="150"/>
        <v>0</v>
      </c>
      <c r="CF29" s="95">
        <f t="shared" si="150"/>
        <v>0</v>
      </c>
      <c r="CG29" s="96">
        <f t="shared" si="150"/>
        <v>0</v>
      </c>
      <c r="CH29" s="96"/>
      <c r="CI29" s="9"/>
      <c r="CJ29" s="525"/>
      <c r="CK29" s="534"/>
      <c r="CO29" s="347"/>
      <c r="CQ29" s="351"/>
      <c r="CR29" s="347"/>
      <c r="CT29" s="351"/>
      <c r="CU29" s="347"/>
      <c r="CW29" s="292"/>
      <c r="CX29" s="338"/>
      <c r="CZ29" s="351"/>
      <c r="DA29" s="347"/>
      <c r="DC29" s="351"/>
      <c r="DD29" s="347"/>
      <c r="DF29" s="351"/>
      <c r="DI29" s="292"/>
      <c r="DJ29" s="338"/>
      <c r="DL29" s="292"/>
      <c r="DM29" s="347"/>
      <c r="DO29" s="351"/>
      <c r="DP29" s="347"/>
      <c r="DR29" s="351"/>
      <c r="DU29" s="292"/>
      <c r="DX29" s="351"/>
      <c r="DY29" s="347"/>
      <c r="EA29" s="351"/>
      <c r="EB29" s="347"/>
      <c r="ED29" s="351"/>
      <c r="EG29" s="292"/>
      <c r="EH29" s="338"/>
      <c r="EJ29" s="351"/>
      <c r="EK29" s="347"/>
      <c r="EM29" s="351"/>
      <c r="EN29" s="347"/>
      <c r="EP29" s="351"/>
      <c r="ES29" s="292"/>
      <c r="EU29" s="338"/>
      <c r="EW29" s="351"/>
      <c r="EX29" s="347"/>
      <c r="EZ29" s="351"/>
      <c r="FA29" s="347"/>
      <c r="FC29" s="351"/>
      <c r="FF29" s="292"/>
      <c r="FH29" s="338"/>
      <c r="FJ29" s="351"/>
      <c r="FK29" s="347"/>
      <c r="FM29" s="351"/>
      <c r="FN29" s="347"/>
      <c r="FP29" s="351"/>
      <c r="FS29" s="292"/>
      <c r="FU29" s="338"/>
      <c r="GF29" s="292"/>
      <c r="GH29" s="338"/>
      <c r="GS29" s="292"/>
      <c r="GU29" s="105">
        <f t="shared" si="123"/>
        <v>0</v>
      </c>
      <c r="GV29" s="106">
        <f t="shared" si="124"/>
        <v>0</v>
      </c>
      <c r="GW29" s="106">
        <f t="shared" si="124"/>
        <v>0</v>
      </c>
      <c r="GX29" s="106">
        <f t="shared" si="124"/>
        <v>0</v>
      </c>
      <c r="GY29" s="106">
        <f t="shared" si="124"/>
        <v>0</v>
      </c>
      <c r="GZ29" s="106">
        <f t="shared" si="124"/>
        <v>0</v>
      </c>
      <c r="HA29" s="106">
        <f t="shared" si="124"/>
        <v>0</v>
      </c>
      <c r="HB29" s="106">
        <f t="shared" si="124"/>
        <v>0</v>
      </c>
      <c r="HC29" s="106">
        <f t="shared" si="124"/>
        <v>0</v>
      </c>
      <c r="HD29" s="106">
        <f t="shared" si="124"/>
        <v>0</v>
      </c>
      <c r="HE29" s="106">
        <f t="shared" si="124"/>
        <v>0</v>
      </c>
      <c r="HF29" s="107">
        <f t="shared" si="124"/>
        <v>0</v>
      </c>
      <c r="HH29" s="108">
        <f t="shared" si="125"/>
        <v>0</v>
      </c>
      <c r="HI29" s="109">
        <f t="shared" si="126"/>
        <v>0</v>
      </c>
      <c r="HJ29" s="109">
        <f t="shared" si="126"/>
        <v>0</v>
      </c>
      <c r="HK29" s="109">
        <f t="shared" si="126"/>
        <v>0</v>
      </c>
      <c r="HL29" s="109">
        <f t="shared" si="126"/>
        <v>0</v>
      </c>
      <c r="HM29" s="109">
        <f t="shared" si="126"/>
        <v>0</v>
      </c>
      <c r="HN29" s="109">
        <f t="shared" si="126"/>
        <v>0</v>
      </c>
      <c r="HO29" s="109">
        <f t="shared" si="126"/>
        <v>0</v>
      </c>
      <c r="HP29" s="109">
        <f t="shared" si="126"/>
        <v>0</v>
      </c>
      <c r="HQ29" s="109">
        <f t="shared" si="126"/>
        <v>0</v>
      </c>
      <c r="HR29" s="109">
        <f t="shared" si="126"/>
        <v>0</v>
      </c>
      <c r="HS29" s="110">
        <f t="shared" si="126"/>
        <v>0</v>
      </c>
      <c r="HU29" s="111">
        <f t="shared" si="127"/>
        <v>0</v>
      </c>
      <c r="HV29" s="112">
        <f t="shared" si="128"/>
        <v>0</v>
      </c>
      <c r="HW29" s="112">
        <f t="shared" si="128"/>
        <v>0</v>
      </c>
      <c r="HX29" s="112">
        <f t="shared" si="128"/>
        <v>0</v>
      </c>
      <c r="HY29" s="112">
        <f t="shared" si="128"/>
        <v>0</v>
      </c>
      <c r="HZ29" s="112">
        <f t="shared" si="128"/>
        <v>0</v>
      </c>
      <c r="IA29" s="112">
        <f t="shared" si="128"/>
        <v>0</v>
      </c>
      <c r="IB29" s="112">
        <f t="shared" si="128"/>
        <v>0</v>
      </c>
      <c r="IC29" s="112">
        <f t="shared" si="128"/>
        <v>0</v>
      </c>
      <c r="ID29" s="112">
        <f t="shared" si="128"/>
        <v>0</v>
      </c>
      <c r="IE29" s="112">
        <f t="shared" si="128"/>
        <v>0</v>
      </c>
      <c r="IF29" s="113">
        <f t="shared" si="128"/>
        <v>0</v>
      </c>
      <c r="IH29" s="114">
        <f t="shared" si="129"/>
        <v>0</v>
      </c>
      <c r="II29" s="115">
        <f t="shared" si="130"/>
        <v>0</v>
      </c>
      <c r="IJ29" s="115">
        <f t="shared" si="130"/>
        <v>0</v>
      </c>
      <c r="IK29" s="115">
        <f t="shared" si="130"/>
        <v>0</v>
      </c>
      <c r="IL29" s="115">
        <f t="shared" si="130"/>
        <v>0</v>
      </c>
      <c r="IM29" s="115">
        <f t="shared" si="130"/>
        <v>0</v>
      </c>
      <c r="IN29" s="115">
        <f t="shared" si="130"/>
        <v>0</v>
      </c>
      <c r="IO29" s="115">
        <f t="shared" si="130"/>
        <v>0</v>
      </c>
      <c r="IP29" s="115">
        <f t="shared" si="130"/>
        <v>0</v>
      </c>
      <c r="IQ29" s="115">
        <f t="shared" si="130"/>
        <v>0</v>
      </c>
      <c r="IR29" s="115">
        <f t="shared" si="130"/>
        <v>0</v>
      </c>
      <c r="IS29" s="116">
        <f t="shared" si="130"/>
        <v>0</v>
      </c>
      <c r="IU29" s="117">
        <f t="shared" si="131"/>
        <v>0</v>
      </c>
      <c r="IV29" s="118">
        <f t="shared" si="132"/>
        <v>0</v>
      </c>
      <c r="IW29" s="118">
        <f t="shared" si="132"/>
        <v>0</v>
      </c>
      <c r="IX29" s="118">
        <f t="shared" si="132"/>
        <v>0</v>
      </c>
      <c r="IY29" s="118">
        <f t="shared" si="132"/>
        <v>0</v>
      </c>
      <c r="IZ29" s="118">
        <f t="shared" si="132"/>
        <v>0</v>
      </c>
      <c r="JA29" s="118">
        <f t="shared" si="132"/>
        <v>0</v>
      </c>
      <c r="JB29" s="118">
        <f t="shared" si="132"/>
        <v>0</v>
      </c>
      <c r="JC29" s="118">
        <f t="shared" si="132"/>
        <v>0</v>
      </c>
      <c r="JD29" s="118">
        <f t="shared" si="132"/>
        <v>0</v>
      </c>
      <c r="JE29" s="118">
        <f t="shared" si="132"/>
        <v>0</v>
      </c>
      <c r="JF29" s="119">
        <f t="shared" si="132"/>
        <v>0</v>
      </c>
      <c r="JH29" s="120">
        <f t="shared" si="133"/>
        <v>0</v>
      </c>
      <c r="JI29" s="121">
        <f t="shared" si="134"/>
        <v>0</v>
      </c>
      <c r="JJ29" s="121">
        <f t="shared" si="134"/>
        <v>0</v>
      </c>
      <c r="JK29" s="121">
        <f t="shared" si="134"/>
        <v>0</v>
      </c>
      <c r="JL29" s="121">
        <f t="shared" si="134"/>
        <v>0</v>
      </c>
      <c r="JM29" s="121">
        <f t="shared" si="134"/>
        <v>0</v>
      </c>
      <c r="JN29" s="121">
        <f t="shared" si="134"/>
        <v>0</v>
      </c>
      <c r="JO29" s="121">
        <f t="shared" si="134"/>
        <v>0</v>
      </c>
      <c r="JP29" s="121">
        <f t="shared" si="134"/>
        <v>0</v>
      </c>
      <c r="JQ29" s="121">
        <f t="shared" si="134"/>
        <v>0</v>
      </c>
      <c r="JR29" s="121">
        <f t="shared" si="134"/>
        <v>0</v>
      </c>
      <c r="JS29" s="122">
        <f t="shared" si="134"/>
        <v>0</v>
      </c>
      <c r="JU29" s="123">
        <f t="shared" si="135"/>
        <v>0</v>
      </c>
      <c r="JV29" s="124">
        <f t="shared" si="136"/>
        <v>0</v>
      </c>
      <c r="JW29" s="124">
        <f t="shared" si="136"/>
        <v>0</v>
      </c>
      <c r="JX29" s="124">
        <f t="shared" si="136"/>
        <v>0</v>
      </c>
      <c r="JY29" s="124">
        <f t="shared" si="136"/>
        <v>0</v>
      </c>
      <c r="JZ29" s="124">
        <f t="shared" si="136"/>
        <v>0</v>
      </c>
      <c r="KA29" s="124">
        <f t="shared" si="136"/>
        <v>0</v>
      </c>
      <c r="KB29" s="124">
        <f t="shared" si="136"/>
        <v>0</v>
      </c>
      <c r="KC29" s="124">
        <f t="shared" si="136"/>
        <v>0</v>
      </c>
      <c r="KD29" s="124">
        <f t="shared" si="136"/>
        <v>0</v>
      </c>
      <c r="KE29" s="124">
        <f t="shared" si="136"/>
        <v>0</v>
      </c>
      <c r="KF29" s="125">
        <f t="shared" si="136"/>
        <v>0</v>
      </c>
      <c r="KH29" s="126">
        <f t="shared" si="137"/>
        <v>0</v>
      </c>
      <c r="KI29" s="127">
        <f t="shared" si="138"/>
        <v>0</v>
      </c>
      <c r="KJ29" s="127">
        <f t="shared" si="138"/>
        <v>0</v>
      </c>
      <c r="KK29" s="127">
        <f t="shared" si="138"/>
        <v>0</v>
      </c>
      <c r="KL29" s="127">
        <f t="shared" si="138"/>
        <v>0</v>
      </c>
      <c r="KM29" s="127">
        <f t="shared" si="138"/>
        <v>0</v>
      </c>
      <c r="KN29" s="127">
        <f t="shared" si="138"/>
        <v>0</v>
      </c>
      <c r="KO29" s="127">
        <f t="shared" si="138"/>
        <v>0</v>
      </c>
      <c r="KP29" s="127">
        <f t="shared" si="138"/>
        <v>0</v>
      </c>
      <c r="KQ29" s="127">
        <f t="shared" si="138"/>
        <v>0</v>
      </c>
      <c r="KR29" s="127">
        <f t="shared" si="138"/>
        <v>0</v>
      </c>
      <c r="KS29" s="128">
        <f t="shared" si="138"/>
        <v>0</v>
      </c>
      <c r="KU29" s="343"/>
      <c r="KV29" s="343"/>
    </row>
    <row r="30" spans="1:308" ht="20.25" customHeight="1" thickBot="1" x14ac:dyDescent="0.55000000000000004">
      <c r="A30" s="27"/>
      <c r="B30" s="43" t="s">
        <v>56</v>
      </c>
      <c r="C30" s="218">
        <f t="shared" ref="C30:N30" si="151">SUM(C20:C26)</f>
        <v>69</v>
      </c>
      <c r="D30" s="218">
        <f t="shared" si="151"/>
        <v>77</v>
      </c>
      <c r="E30" s="218">
        <f t="shared" si="151"/>
        <v>84</v>
      </c>
      <c r="F30" s="218">
        <f t="shared" si="151"/>
        <v>87</v>
      </c>
      <c r="G30" s="218">
        <f t="shared" si="151"/>
        <v>85</v>
      </c>
      <c r="H30" s="218">
        <f t="shared" si="151"/>
        <v>87</v>
      </c>
      <c r="I30" s="218">
        <f t="shared" si="151"/>
        <v>86</v>
      </c>
      <c r="J30" s="218">
        <f t="shared" si="151"/>
        <v>90</v>
      </c>
      <c r="K30" s="218">
        <f t="shared" si="151"/>
        <v>94</v>
      </c>
      <c r="L30" s="218">
        <f t="shared" si="151"/>
        <v>98</v>
      </c>
      <c r="M30" s="218">
        <f t="shared" si="151"/>
        <v>102</v>
      </c>
      <c r="N30" s="219">
        <f t="shared" si="151"/>
        <v>104</v>
      </c>
      <c r="O30" s="266">
        <f t="shared" ref="O30:Z30" si="152">SUM(O23:O26)</f>
        <v>47</v>
      </c>
      <c r="P30" s="266">
        <f t="shared" si="152"/>
        <v>48</v>
      </c>
      <c r="Q30" s="266">
        <f t="shared" si="152"/>
        <v>50</v>
      </c>
      <c r="R30" s="266">
        <f t="shared" si="152"/>
        <v>42</v>
      </c>
      <c r="S30" s="266">
        <f t="shared" si="152"/>
        <v>47</v>
      </c>
      <c r="T30" s="266">
        <f t="shared" si="152"/>
        <v>50</v>
      </c>
      <c r="U30" s="266">
        <f t="shared" si="152"/>
        <v>49</v>
      </c>
      <c r="V30" s="266">
        <f t="shared" si="152"/>
        <v>55</v>
      </c>
      <c r="W30" s="266">
        <f t="shared" si="152"/>
        <v>56</v>
      </c>
      <c r="X30" s="266">
        <f t="shared" si="152"/>
        <v>58</v>
      </c>
      <c r="Y30" s="266">
        <f t="shared" si="152"/>
        <v>60</v>
      </c>
      <c r="Z30" s="266">
        <f t="shared" si="152"/>
        <v>54</v>
      </c>
      <c r="AA30" s="6" t="s">
        <v>46</v>
      </c>
      <c r="AB30" s="218">
        <f t="shared" ref="AB30:AT30" si="153">SUM(AB23:AB26)</f>
        <v>77</v>
      </c>
      <c r="AC30" s="218">
        <f t="shared" si="153"/>
        <v>77</v>
      </c>
      <c r="AD30" s="218">
        <f t="shared" si="153"/>
        <v>77</v>
      </c>
      <c r="AE30" s="218">
        <f t="shared" si="153"/>
        <v>80</v>
      </c>
      <c r="AF30" s="218">
        <f t="shared" si="153"/>
        <v>76</v>
      </c>
      <c r="AG30" s="218">
        <f t="shared" si="153"/>
        <v>78</v>
      </c>
      <c r="AH30" s="218" t="e">
        <f t="shared" si="153"/>
        <v>#REF!</v>
      </c>
      <c r="AI30" s="218">
        <f t="shared" si="153"/>
        <v>90</v>
      </c>
      <c r="AJ30" s="218">
        <f t="shared" si="153"/>
        <v>91</v>
      </c>
      <c r="AK30" s="218">
        <f t="shared" si="153"/>
        <v>91</v>
      </c>
      <c r="AL30" s="218">
        <f t="shared" si="153"/>
        <v>93</v>
      </c>
      <c r="AM30" s="218">
        <f t="shared" si="153"/>
        <v>93</v>
      </c>
      <c r="AN30" s="218">
        <f t="shared" si="153"/>
        <v>93</v>
      </c>
      <c r="AO30" s="218">
        <f t="shared" si="153"/>
        <v>93</v>
      </c>
      <c r="AP30" s="218">
        <f t="shared" si="153"/>
        <v>93</v>
      </c>
      <c r="AQ30" s="218">
        <f t="shared" si="153"/>
        <v>93</v>
      </c>
      <c r="AR30" s="218">
        <f t="shared" si="153"/>
        <v>93</v>
      </c>
      <c r="AS30" s="218">
        <f t="shared" si="153"/>
        <v>93</v>
      </c>
      <c r="AT30" s="218">
        <f t="shared" si="153"/>
        <v>93</v>
      </c>
      <c r="AU30" s="6" t="s">
        <v>46</v>
      </c>
      <c r="AV30" s="218">
        <f t="shared" ref="AV30:BG30" si="154">SUM(AV23:AV26)</f>
        <v>59</v>
      </c>
      <c r="AW30" s="218">
        <f t="shared" si="154"/>
        <v>59</v>
      </c>
      <c r="AX30" s="218">
        <f t="shared" si="154"/>
        <v>59</v>
      </c>
      <c r="AY30" s="218">
        <f t="shared" si="154"/>
        <v>56</v>
      </c>
      <c r="AZ30" s="218">
        <f t="shared" si="154"/>
        <v>54</v>
      </c>
      <c r="BA30" s="218">
        <f t="shared" si="154"/>
        <v>58</v>
      </c>
      <c r="BB30" s="218">
        <f t="shared" si="154"/>
        <v>61</v>
      </c>
      <c r="BC30" s="218">
        <f t="shared" si="154"/>
        <v>62</v>
      </c>
      <c r="BD30" s="218">
        <f t="shared" si="154"/>
        <v>79</v>
      </c>
      <c r="BE30" s="218">
        <f t="shared" si="154"/>
        <v>77</v>
      </c>
      <c r="BF30" s="218">
        <f t="shared" si="154"/>
        <v>78</v>
      </c>
      <c r="BG30" s="219">
        <f t="shared" si="154"/>
        <v>77</v>
      </c>
      <c r="BH30" s="6"/>
      <c r="BI30" s="267">
        <f t="shared" ref="BI30:BT30" si="155">SUM(BI20:BI29)</f>
        <v>174</v>
      </c>
      <c r="BJ30" s="267">
        <f t="shared" si="155"/>
        <v>174</v>
      </c>
      <c r="BK30" s="267">
        <f t="shared" si="155"/>
        <v>167</v>
      </c>
      <c r="BL30" s="267">
        <f t="shared" si="155"/>
        <v>164</v>
      </c>
      <c r="BM30" s="267">
        <f t="shared" si="155"/>
        <v>161</v>
      </c>
      <c r="BN30" s="267">
        <f t="shared" si="155"/>
        <v>157</v>
      </c>
      <c r="BO30" s="267">
        <f t="shared" si="155"/>
        <v>158</v>
      </c>
      <c r="BP30" s="267">
        <f t="shared" si="155"/>
        <v>172</v>
      </c>
      <c r="BQ30" s="267">
        <f t="shared" si="155"/>
        <v>175</v>
      </c>
      <c r="BR30" s="267">
        <f t="shared" si="155"/>
        <v>179</v>
      </c>
      <c r="BS30" s="267">
        <f t="shared" si="155"/>
        <v>175</v>
      </c>
      <c r="BT30" s="89">
        <f t="shared" si="155"/>
        <v>176</v>
      </c>
      <c r="BV30" s="268">
        <f t="shared" ref="BV30:CG30" si="156">SUM(BV20:BV29)</f>
        <v>174</v>
      </c>
      <c r="BW30" s="268">
        <f t="shared" si="156"/>
        <v>174</v>
      </c>
      <c r="BX30" s="268">
        <f t="shared" si="156"/>
        <v>166</v>
      </c>
      <c r="BY30" s="268">
        <f t="shared" si="156"/>
        <v>164</v>
      </c>
      <c r="BZ30" s="268">
        <f t="shared" si="156"/>
        <v>162</v>
      </c>
      <c r="CA30" s="268">
        <f t="shared" si="156"/>
        <v>158</v>
      </c>
      <c r="CB30" s="268">
        <f t="shared" si="156"/>
        <v>159</v>
      </c>
      <c r="CC30" s="268">
        <f t="shared" si="156"/>
        <v>172</v>
      </c>
      <c r="CD30" s="268">
        <f t="shared" si="156"/>
        <v>175</v>
      </c>
      <c r="CE30" s="268">
        <f t="shared" si="156"/>
        <v>181</v>
      </c>
      <c r="CF30" s="268">
        <f t="shared" si="156"/>
        <v>180</v>
      </c>
      <c r="CG30" s="269">
        <f t="shared" si="156"/>
        <v>177</v>
      </c>
      <c r="CH30" s="269"/>
      <c r="CI30" s="16"/>
      <c r="CJ30" s="546" t="s">
        <v>104</v>
      </c>
      <c r="CK30" s="533"/>
      <c r="CL30" s="547">
        <f>SUM(CL18:CL29)</f>
        <v>277</v>
      </c>
      <c r="CM30" s="547">
        <f t="shared" ref="CM30:CW30" si="157">SUM(CM18:CM29)</f>
        <v>292</v>
      </c>
      <c r="CN30" s="547">
        <f t="shared" si="157"/>
        <v>289</v>
      </c>
      <c r="CO30" s="548">
        <f t="shared" si="157"/>
        <v>293</v>
      </c>
      <c r="CP30" s="547">
        <f t="shared" si="157"/>
        <v>279</v>
      </c>
      <c r="CQ30" s="549">
        <f t="shared" si="157"/>
        <v>283</v>
      </c>
      <c r="CR30" s="548">
        <f t="shared" si="157"/>
        <v>256</v>
      </c>
      <c r="CS30" s="547">
        <f t="shared" si="157"/>
        <v>252</v>
      </c>
      <c r="CT30" s="549">
        <f t="shared" si="157"/>
        <v>251</v>
      </c>
      <c r="CU30" s="548">
        <f t="shared" si="157"/>
        <v>263</v>
      </c>
      <c r="CV30" s="547">
        <f t="shared" si="157"/>
        <v>259</v>
      </c>
      <c r="CW30" s="550">
        <f t="shared" si="157"/>
        <v>251</v>
      </c>
      <c r="CX30" s="551">
        <f>SUM(CX18:CX26)</f>
        <v>267</v>
      </c>
      <c r="CY30" s="547">
        <f t="shared" ref="CY30:DI30" si="158">SUM(CY18:CY26)</f>
        <v>264</v>
      </c>
      <c r="CZ30" s="549">
        <f t="shared" si="158"/>
        <v>254</v>
      </c>
      <c r="DA30" s="548">
        <f t="shared" si="158"/>
        <v>248</v>
      </c>
      <c r="DB30" s="547">
        <f t="shared" si="158"/>
        <v>251</v>
      </c>
      <c r="DC30" s="549">
        <f t="shared" si="158"/>
        <v>256</v>
      </c>
      <c r="DD30" s="548">
        <f t="shared" si="158"/>
        <v>250</v>
      </c>
      <c r="DE30" s="547">
        <f t="shared" si="158"/>
        <v>252</v>
      </c>
      <c r="DF30" s="549">
        <f t="shared" si="158"/>
        <v>255</v>
      </c>
      <c r="DG30" s="547">
        <f t="shared" si="158"/>
        <v>253</v>
      </c>
      <c r="DH30" s="547">
        <f t="shared" si="158"/>
        <v>249</v>
      </c>
      <c r="DI30" s="550">
        <f t="shared" si="158"/>
        <v>243</v>
      </c>
      <c r="DJ30" s="551">
        <f t="shared" ref="DJ30" si="159">SUM(DJ18:DJ26)</f>
        <v>254</v>
      </c>
      <c r="DK30" s="547">
        <f t="shared" ref="DK30:DV30" si="160">SUM(DK18:DK26)</f>
        <v>261</v>
      </c>
      <c r="DL30" s="550">
        <f t="shared" si="160"/>
        <v>262</v>
      </c>
      <c r="DM30" s="548">
        <f t="shared" si="160"/>
        <v>274</v>
      </c>
      <c r="DN30" s="547">
        <f t="shared" si="160"/>
        <v>281</v>
      </c>
      <c r="DO30" s="549">
        <f t="shared" si="160"/>
        <v>283</v>
      </c>
      <c r="DP30" s="548">
        <f t="shared" si="160"/>
        <v>297</v>
      </c>
      <c r="DQ30" s="547">
        <f t="shared" si="160"/>
        <v>305</v>
      </c>
      <c r="DR30" s="549">
        <f t="shared" si="160"/>
        <v>300</v>
      </c>
      <c r="DS30" s="547">
        <f t="shared" si="160"/>
        <v>310</v>
      </c>
      <c r="DT30" s="547">
        <f t="shared" si="160"/>
        <v>309</v>
      </c>
      <c r="DU30" s="550">
        <f>SUM(DU18:DU26)</f>
        <v>307</v>
      </c>
      <c r="DV30" s="547">
        <f t="shared" si="160"/>
        <v>316</v>
      </c>
      <c r="DW30" s="547">
        <f t="shared" ref="DW30:EG30" si="161">SUM(DW18:DW26)</f>
        <v>314</v>
      </c>
      <c r="DX30" s="549">
        <f t="shared" si="161"/>
        <v>326</v>
      </c>
      <c r="DY30" s="548">
        <f t="shared" si="161"/>
        <v>335</v>
      </c>
      <c r="DZ30" s="547">
        <f t="shared" si="161"/>
        <v>341</v>
      </c>
      <c r="EA30" s="549">
        <f t="shared" si="161"/>
        <v>339</v>
      </c>
      <c r="EB30" s="548">
        <f t="shared" si="161"/>
        <v>340</v>
      </c>
      <c r="EC30" s="547">
        <f>SUM(EC18:EC26)</f>
        <v>362</v>
      </c>
      <c r="ED30" s="549">
        <f t="shared" si="161"/>
        <v>359</v>
      </c>
      <c r="EE30" s="547">
        <f t="shared" si="161"/>
        <v>376</v>
      </c>
      <c r="EF30" s="547">
        <f>SUM(EF18:EF26)</f>
        <v>389</v>
      </c>
      <c r="EG30" s="550">
        <f t="shared" si="161"/>
        <v>391</v>
      </c>
      <c r="EH30" s="551">
        <f t="shared" ref="EH30:ER30" si="162">SUM(EH18:EH26)</f>
        <v>396</v>
      </c>
      <c r="EI30" s="547">
        <f t="shared" si="162"/>
        <v>402</v>
      </c>
      <c r="EJ30" s="549">
        <f t="shared" si="162"/>
        <v>413</v>
      </c>
      <c r="EK30" s="548">
        <f t="shared" si="162"/>
        <v>438</v>
      </c>
      <c r="EL30" s="547">
        <f t="shared" si="162"/>
        <v>459</v>
      </c>
      <c r="EM30" s="549">
        <f t="shared" si="162"/>
        <v>472</v>
      </c>
      <c r="EN30" s="548">
        <f t="shared" si="162"/>
        <v>477</v>
      </c>
      <c r="EO30" s="547">
        <f t="shared" si="162"/>
        <v>474</v>
      </c>
      <c r="EP30" s="549">
        <f t="shared" si="162"/>
        <v>460</v>
      </c>
      <c r="EQ30" s="547">
        <f t="shared" si="162"/>
        <v>456</v>
      </c>
      <c r="ER30" s="547">
        <f t="shared" si="162"/>
        <v>467</v>
      </c>
      <c r="ES30" s="550">
        <f>SUM(ES18:ES26)</f>
        <v>459</v>
      </c>
      <c r="ET30" s="22"/>
      <c r="EU30" s="686">
        <f>SUM(EU18:EU27)</f>
        <v>447</v>
      </c>
      <c r="EV30" s="689">
        <f t="shared" ref="EV30:FE30" si="163">SUM(EV18:EV27)</f>
        <v>461</v>
      </c>
      <c r="EW30" s="692">
        <f>SUM(EW18:EW27)</f>
        <v>477</v>
      </c>
      <c r="EX30" s="695">
        <f t="shared" si="163"/>
        <v>478</v>
      </c>
      <c r="EY30" s="689">
        <f t="shared" si="163"/>
        <v>488</v>
      </c>
      <c r="EZ30" s="692">
        <f t="shared" si="163"/>
        <v>489</v>
      </c>
      <c r="FA30" s="695">
        <f t="shared" si="163"/>
        <v>511</v>
      </c>
      <c r="FB30" s="651">
        <f>SUM(FB18:FB27)</f>
        <v>516</v>
      </c>
      <c r="FC30" s="662">
        <f t="shared" si="163"/>
        <v>520</v>
      </c>
      <c r="FD30" s="651">
        <f t="shared" si="163"/>
        <v>521</v>
      </c>
      <c r="FE30" s="651">
        <f t="shared" si="163"/>
        <v>521</v>
      </c>
      <c r="FF30" s="652">
        <f>SUM(FF18:FF27)</f>
        <v>521</v>
      </c>
      <c r="FG30" s="22"/>
      <c r="FH30" s="573">
        <f>SUM(FH18:FH27)</f>
        <v>516</v>
      </c>
      <c r="FI30" s="574">
        <f t="shared" ref="FI30:FS30" si="164">SUM(FI18:FI27)</f>
        <v>511</v>
      </c>
      <c r="FJ30" s="674">
        <f t="shared" si="164"/>
        <v>505</v>
      </c>
      <c r="FK30" s="682">
        <f t="shared" si="164"/>
        <v>506</v>
      </c>
      <c r="FL30" s="574">
        <f t="shared" si="164"/>
        <v>507</v>
      </c>
      <c r="FM30" s="674">
        <f t="shared" si="164"/>
        <v>508</v>
      </c>
      <c r="FN30" s="682">
        <f t="shared" si="164"/>
        <v>513</v>
      </c>
      <c r="FO30" s="574">
        <f t="shared" si="164"/>
        <v>518</v>
      </c>
      <c r="FP30" s="674">
        <f>SUM(FP18:FP27)</f>
        <v>523</v>
      </c>
      <c r="FQ30" s="574">
        <f t="shared" si="164"/>
        <v>525</v>
      </c>
      <c r="FR30" s="574">
        <f t="shared" si="164"/>
        <v>527</v>
      </c>
      <c r="FS30" s="575">
        <f t="shared" si="164"/>
        <v>528</v>
      </c>
      <c r="FT30" s="22"/>
      <c r="FU30" s="576">
        <f t="shared" ref="FU30:GF30" si="165">SUM(FU18:FU27)</f>
        <v>530</v>
      </c>
      <c r="FV30" s="577">
        <f t="shared" si="165"/>
        <v>532</v>
      </c>
      <c r="FW30" s="577">
        <f t="shared" si="165"/>
        <v>534</v>
      </c>
      <c r="FX30" s="577">
        <f t="shared" si="165"/>
        <v>536</v>
      </c>
      <c r="FY30" s="577">
        <f t="shared" si="165"/>
        <v>538</v>
      </c>
      <c r="FZ30" s="577">
        <f t="shared" si="165"/>
        <v>540</v>
      </c>
      <c r="GA30" s="577">
        <f t="shared" si="165"/>
        <v>542</v>
      </c>
      <c r="GB30" s="577">
        <f t="shared" si="165"/>
        <v>544</v>
      </c>
      <c r="GC30" s="577">
        <f t="shared" si="165"/>
        <v>546</v>
      </c>
      <c r="GD30" s="577">
        <f t="shared" si="165"/>
        <v>548</v>
      </c>
      <c r="GE30" s="577">
        <f t="shared" si="165"/>
        <v>550</v>
      </c>
      <c r="GF30" s="578">
        <f t="shared" si="165"/>
        <v>552</v>
      </c>
      <c r="GG30" s="22"/>
      <c r="GH30" s="580">
        <f t="shared" ref="GH30:GS30" si="166">SUM(GH18:GH27)</f>
        <v>554</v>
      </c>
      <c r="GI30" s="581">
        <f t="shared" si="166"/>
        <v>556</v>
      </c>
      <c r="GJ30" s="581">
        <f t="shared" si="166"/>
        <v>558</v>
      </c>
      <c r="GK30" s="581">
        <f t="shared" si="166"/>
        <v>560</v>
      </c>
      <c r="GL30" s="581">
        <f t="shared" si="166"/>
        <v>562</v>
      </c>
      <c r="GM30" s="581">
        <f t="shared" si="166"/>
        <v>564</v>
      </c>
      <c r="GN30" s="581">
        <f t="shared" si="166"/>
        <v>566</v>
      </c>
      <c r="GO30" s="581">
        <f t="shared" si="166"/>
        <v>568</v>
      </c>
      <c r="GP30" s="581">
        <f t="shared" si="166"/>
        <v>570</v>
      </c>
      <c r="GQ30" s="581">
        <f t="shared" si="166"/>
        <v>572</v>
      </c>
      <c r="GR30" s="581">
        <f t="shared" si="166"/>
        <v>574</v>
      </c>
      <c r="GS30" s="582">
        <f t="shared" si="166"/>
        <v>576</v>
      </c>
      <c r="GT30" s="22"/>
      <c r="GU30" s="271">
        <f t="shared" ref="GU30:HF30" si="167">SUM(GU23:GU26)</f>
        <v>93</v>
      </c>
      <c r="GV30" s="23">
        <f t="shared" si="167"/>
        <v>93</v>
      </c>
      <c r="GW30" s="23">
        <f t="shared" si="167"/>
        <v>93</v>
      </c>
      <c r="GX30" s="23">
        <f t="shared" si="167"/>
        <v>93</v>
      </c>
      <c r="GY30" s="23">
        <f t="shared" si="167"/>
        <v>93</v>
      </c>
      <c r="GZ30" s="23">
        <f t="shared" si="167"/>
        <v>93</v>
      </c>
      <c r="HA30" s="23">
        <f t="shared" si="167"/>
        <v>93</v>
      </c>
      <c r="HB30" s="23">
        <f t="shared" si="167"/>
        <v>93</v>
      </c>
      <c r="HC30" s="23">
        <f t="shared" si="167"/>
        <v>93</v>
      </c>
      <c r="HD30" s="23">
        <f t="shared" si="167"/>
        <v>93</v>
      </c>
      <c r="HE30" s="23">
        <f t="shared" si="167"/>
        <v>93</v>
      </c>
      <c r="HF30" s="24">
        <f t="shared" si="167"/>
        <v>93</v>
      </c>
      <c r="HG30" s="22"/>
      <c r="HH30" s="272">
        <f t="shared" ref="HH30:HS30" si="168">SUM(HH23:HH26)</f>
        <v>93</v>
      </c>
      <c r="HI30" s="273">
        <f t="shared" si="168"/>
        <v>93</v>
      </c>
      <c r="HJ30" s="273">
        <f t="shared" si="168"/>
        <v>93</v>
      </c>
      <c r="HK30" s="273">
        <f t="shared" si="168"/>
        <v>93</v>
      </c>
      <c r="HL30" s="273">
        <f t="shared" si="168"/>
        <v>93</v>
      </c>
      <c r="HM30" s="273">
        <f t="shared" si="168"/>
        <v>93</v>
      </c>
      <c r="HN30" s="273">
        <f t="shared" si="168"/>
        <v>93</v>
      </c>
      <c r="HO30" s="273">
        <f t="shared" si="168"/>
        <v>93</v>
      </c>
      <c r="HP30" s="273">
        <f t="shared" si="168"/>
        <v>93</v>
      </c>
      <c r="HQ30" s="273">
        <f t="shared" si="168"/>
        <v>93</v>
      </c>
      <c r="HR30" s="273">
        <f t="shared" si="168"/>
        <v>93</v>
      </c>
      <c r="HS30" s="274">
        <f t="shared" si="168"/>
        <v>93</v>
      </c>
      <c r="HT30" s="22"/>
      <c r="HU30" s="275">
        <f t="shared" ref="HU30:IF30" si="169">SUM(HU23:HU26)</f>
        <v>93</v>
      </c>
      <c r="HV30" s="276">
        <f t="shared" si="169"/>
        <v>93</v>
      </c>
      <c r="HW30" s="276">
        <f t="shared" si="169"/>
        <v>93</v>
      </c>
      <c r="HX30" s="276">
        <f t="shared" si="169"/>
        <v>93</v>
      </c>
      <c r="HY30" s="276">
        <f t="shared" si="169"/>
        <v>93</v>
      </c>
      <c r="HZ30" s="276">
        <f t="shared" si="169"/>
        <v>93</v>
      </c>
      <c r="IA30" s="276">
        <f t="shared" si="169"/>
        <v>93</v>
      </c>
      <c r="IB30" s="276">
        <f t="shared" si="169"/>
        <v>93</v>
      </c>
      <c r="IC30" s="276">
        <f t="shared" si="169"/>
        <v>93</v>
      </c>
      <c r="ID30" s="276">
        <f t="shared" si="169"/>
        <v>93</v>
      </c>
      <c r="IE30" s="276">
        <f t="shared" si="169"/>
        <v>93</v>
      </c>
      <c r="IF30" s="277">
        <f t="shared" si="169"/>
        <v>93</v>
      </c>
      <c r="IG30" s="22"/>
      <c r="IH30" s="278">
        <f t="shared" ref="IH30:IS30" si="170">SUM(IH23:IH26)</f>
        <v>93</v>
      </c>
      <c r="II30" s="279">
        <f t="shared" si="170"/>
        <v>93</v>
      </c>
      <c r="IJ30" s="279">
        <f t="shared" si="170"/>
        <v>93</v>
      </c>
      <c r="IK30" s="279">
        <f t="shared" si="170"/>
        <v>93</v>
      </c>
      <c r="IL30" s="279">
        <f t="shared" si="170"/>
        <v>93</v>
      </c>
      <c r="IM30" s="279">
        <f t="shared" si="170"/>
        <v>93</v>
      </c>
      <c r="IN30" s="279">
        <f t="shared" si="170"/>
        <v>93</v>
      </c>
      <c r="IO30" s="279">
        <f t="shared" si="170"/>
        <v>93</v>
      </c>
      <c r="IP30" s="279">
        <f t="shared" si="170"/>
        <v>93</v>
      </c>
      <c r="IQ30" s="279">
        <f t="shared" si="170"/>
        <v>93</v>
      </c>
      <c r="IR30" s="279">
        <f t="shared" si="170"/>
        <v>93</v>
      </c>
      <c r="IS30" s="280">
        <f t="shared" si="170"/>
        <v>93</v>
      </c>
      <c r="IT30" s="22"/>
      <c r="IU30" s="281">
        <f t="shared" ref="IU30:JF30" si="171">SUM(IU23:IU26)</f>
        <v>93</v>
      </c>
      <c r="IV30" s="270">
        <f t="shared" si="171"/>
        <v>93</v>
      </c>
      <c r="IW30" s="270">
        <f t="shared" si="171"/>
        <v>93</v>
      </c>
      <c r="IX30" s="270">
        <f t="shared" si="171"/>
        <v>93</v>
      </c>
      <c r="IY30" s="270">
        <f t="shared" si="171"/>
        <v>93</v>
      </c>
      <c r="IZ30" s="270">
        <f t="shared" si="171"/>
        <v>93</v>
      </c>
      <c r="JA30" s="270">
        <f t="shared" si="171"/>
        <v>93</v>
      </c>
      <c r="JB30" s="270">
        <f t="shared" si="171"/>
        <v>93</v>
      </c>
      <c r="JC30" s="270">
        <f t="shared" si="171"/>
        <v>93</v>
      </c>
      <c r="JD30" s="270">
        <f t="shared" si="171"/>
        <v>93</v>
      </c>
      <c r="JE30" s="270">
        <f t="shared" si="171"/>
        <v>93</v>
      </c>
      <c r="JF30" s="282">
        <f t="shared" si="171"/>
        <v>93</v>
      </c>
      <c r="JG30" s="22"/>
      <c r="JH30" s="283">
        <f t="shared" ref="JH30:JS30" si="172">SUM(JH23:JH26)</f>
        <v>93</v>
      </c>
      <c r="JI30" s="284">
        <f t="shared" si="172"/>
        <v>93</v>
      </c>
      <c r="JJ30" s="284">
        <f t="shared" si="172"/>
        <v>93</v>
      </c>
      <c r="JK30" s="284">
        <f t="shared" si="172"/>
        <v>93</v>
      </c>
      <c r="JL30" s="284">
        <f t="shared" si="172"/>
        <v>93</v>
      </c>
      <c r="JM30" s="284">
        <f t="shared" si="172"/>
        <v>93</v>
      </c>
      <c r="JN30" s="284">
        <f t="shared" si="172"/>
        <v>93</v>
      </c>
      <c r="JO30" s="284">
        <f t="shared" si="172"/>
        <v>93</v>
      </c>
      <c r="JP30" s="284">
        <f t="shared" si="172"/>
        <v>93</v>
      </c>
      <c r="JQ30" s="284">
        <f t="shared" si="172"/>
        <v>93</v>
      </c>
      <c r="JR30" s="284">
        <f t="shared" si="172"/>
        <v>93</v>
      </c>
      <c r="JS30" s="285">
        <f t="shared" si="172"/>
        <v>93</v>
      </c>
      <c r="JT30" s="22"/>
      <c r="JU30" s="286">
        <f t="shared" ref="JU30:KF30" si="173">SUM(JU23:JU26)</f>
        <v>93</v>
      </c>
      <c r="JV30" s="287">
        <f t="shared" si="173"/>
        <v>93</v>
      </c>
      <c r="JW30" s="287">
        <f t="shared" si="173"/>
        <v>93</v>
      </c>
      <c r="JX30" s="287">
        <f t="shared" si="173"/>
        <v>93</v>
      </c>
      <c r="JY30" s="287">
        <f t="shared" si="173"/>
        <v>93</v>
      </c>
      <c r="JZ30" s="287">
        <f t="shared" si="173"/>
        <v>93</v>
      </c>
      <c r="KA30" s="287">
        <f t="shared" si="173"/>
        <v>93</v>
      </c>
      <c r="KB30" s="287">
        <f t="shared" si="173"/>
        <v>93</v>
      </c>
      <c r="KC30" s="287">
        <f t="shared" si="173"/>
        <v>93</v>
      </c>
      <c r="KD30" s="287">
        <f t="shared" si="173"/>
        <v>93</v>
      </c>
      <c r="KE30" s="287">
        <f t="shared" si="173"/>
        <v>93</v>
      </c>
      <c r="KF30" s="288">
        <f t="shared" si="173"/>
        <v>93</v>
      </c>
      <c r="KG30" s="22"/>
      <c r="KH30" s="289">
        <f t="shared" ref="KH30:KS30" si="174">SUM(KH23:KH26)</f>
        <v>93</v>
      </c>
      <c r="KI30" s="290">
        <f t="shared" si="174"/>
        <v>93</v>
      </c>
      <c r="KJ30" s="290">
        <f t="shared" si="174"/>
        <v>93</v>
      </c>
      <c r="KK30" s="290">
        <f t="shared" si="174"/>
        <v>93</v>
      </c>
      <c r="KL30" s="290">
        <f t="shared" si="174"/>
        <v>93</v>
      </c>
      <c r="KM30" s="290">
        <f t="shared" si="174"/>
        <v>93</v>
      </c>
      <c r="KN30" s="290">
        <f t="shared" si="174"/>
        <v>93</v>
      </c>
      <c r="KO30" s="290">
        <f t="shared" si="174"/>
        <v>93</v>
      </c>
      <c r="KP30" s="290">
        <f t="shared" si="174"/>
        <v>93</v>
      </c>
      <c r="KQ30" s="290">
        <f t="shared" si="174"/>
        <v>93</v>
      </c>
      <c r="KR30" s="290">
        <f t="shared" si="174"/>
        <v>93</v>
      </c>
      <c r="KS30" s="291">
        <f t="shared" si="174"/>
        <v>93</v>
      </c>
      <c r="KU30" s="343"/>
      <c r="KV30" s="343"/>
    </row>
    <row r="31" spans="1:308" ht="19.5" customHeight="1" thickBot="1" x14ac:dyDescent="0.55000000000000004">
      <c r="A31" s="13"/>
      <c r="B31" s="1" t="str">
        <f>+B4</f>
        <v>B/F Prv Mth Demand</v>
      </c>
      <c r="C31" s="14" t="e">
        <f>+C4-#REF!</f>
        <v>#REF!</v>
      </c>
      <c r="D31" s="15" t="e">
        <f>+D4-#REF!</f>
        <v>#REF!</v>
      </c>
      <c r="E31" s="15" t="e">
        <f>+E4-#REF!</f>
        <v>#REF!</v>
      </c>
      <c r="F31" s="15" t="e">
        <f>+F4-#REF!</f>
        <v>#REF!</v>
      </c>
      <c r="G31" s="15" t="e">
        <f>+G4-#REF!</f>
        <v>#REF!</v>
      </c>
      <c r="H31" s="15" t="e">
        <f>+H4-#REF!</f>
        <v>#REF!</v>
      </c>
      <c r="I31" s="15" t="e">
        <f>+I4-#REF!</f>
        <v>#REF!</v>
      </c>
      <c r="J31" s="15" t="e">
        <f>+J4-#REF!</f>
        <v>#REF!</v>
      </c>
      <c r="K31" s="15" t="e">
        <f>+K4-#REF!</f>
        <v>#REF!</v>
      </c>
      <c r="L31" s="15" t="e">
        <f>+L4-#REF!</f>
        <v>#REF!</v>
      </c>
      <c r="M31" s="15" t="e">
        <f>+M4-#REF!</f>
        <v>#REF!</v>
      </c>
      <c r="N31" s="16" t="e">
        <f>+N4-#REF!</f>
        <v>#REF!</v>
      </c>
      <c r="O31" s="7" t="e">
        <f>+O4-#REF!</f>
        <v>#REF!</v>
      </c>
      <c r="P31" s="7" t="e">
        <f>+P4-#REF!</f>
        <v>#REF!</v>
      </c>
      <c r="Q31" s="7" t="e">
        <f>+Q4-#REF!</f>
        <v>#REF!</v>
      </c>
      <c r="R31" s="7" t="e">
        <f>+R4-#REF!</f>
        <v>#REF!</v>
      </c>
      <c r="S31" s="7" t="e">
        <f>+S4-#REF!</f>
        <v>#REF!</v>
      </c>
      <c r="T31" s="7" t="e">
        <f>+T4-#REF!</f>
        <v>#REF!</v>
      </c>
      <c r="U31" s="7" t="e">
        <f>+U4-#REF!</f>
        <v>#REF!</v>
      </c>
      <c r="V31" s="7" t="e">
        <f>+V4-#REF!</f>
        <v>#REF!</v>
      </c>
      <c r="W31" s="7" t="e">
        <f>+W4-#REF!</f>
        <v>#REF!</v>
      </c>
      <c r="X31" s="7" t="e">
        <f>+X4-#REF!</f>
        <v>#REF!</v>
      </c>
      <c r="Y31" s="7" t="e">
        <f>+Y4-#REF!</f>
        <v>#REF!</v>
      </c>
      <c r="Z31" s="7" t="e">
        <f>+Z4-#REF!</f>
        <v>#REF!</v>
      </c>
      <c r="AA31" s="15"/>
      <c r="AB31" s="15" t="e">
        <f>+AB4-#REF!</f>
        <v>#REF!</v>
      </c>
      <c r="AC31" s="15" t="e">
        <f>+AC4-#REF!</f>
        <v>#REF!</v>
      </c>
      <c r="AD31" s="16" t="e">
        <f>+AD4-#REF!</f>
        <v>#REF!</v>
      </c>
    </row>
    <row r="32" spans="1:308" ht="16.5" thickBot="1" x14ac:dyDescent="0.55000000000000004">
      <c r="A32" s="13"/>
      <c r="C32" s="14"/>
      <c r="D32" s="15"/>
      <c r="E32" s="15"/>
      <c r="F32" s="15"/>
      <c r="G32" s="15"/>
      <c r="H32" s="15"/>
      <c r="I32" s="15"/>
      <c r="J32" s="15"/>
      <c r="K32" s="15"/>
      <c r="L32" s="15"/>
      <c r="M32" s="15"/>
      <c r="N32" s="16"/>
      <c r="O32" s="7"/>
      <c r="P32" s="7"/>
      <c r="Q32" s="7"/>
      <c r="R32" s="7"/>
      <c r="S32" s="7"/>
      <c r="T32" s="7"/>
      <c r="U32" s="7"/>
      <c r="V32" s="7"/>
      <c r="W32" s="7"/>
      <c r="X32" s="7"/>
      <c r="Y32" s="7"/>
      <c r="Z32" s="7"/>
      <c r="AA32" s="15"/>
      <c r="AB32" s="15"/>
      <c r="AC32" s="15"/>
      <c r="AD32" s="16"/>
      <c r="CJ32" s="470" t="s">
        <v>105</v>
      </c>
      <c r="CK32" s="544"/>
      <c r="CL32" s="334" t="s">
        <v>11</v>
      </c>
      <c r="CM32" s="335" t="s">
        <v>12</v>
      </c>
      <c r="CN32" s="336" t="s">
        <v>13</v>
      </c>
      <c r="CO32" s="334" t="s">
        <v>14</v>
      </c>
      <c r="CP32" s="335" t="s">
        <v>15</v>
      </c>
      <c r="CQ32" s="336" t="s">
        <v>16</v>
      </c>
      <c r="CR32" s="334" t="s">
        <v>17</v>
      </c>
      <c r="CS32" s="335" t="s">
        <v>18</v>
      </c>
      <c r="CT32" s="336" t="s">
        <v>19</v>
      </c>
      <c r="CU32" s="334" t="s">
        <v>20</v>
      </c>
      <c r="CV32" s="335" t="s">
        <v>21</v>
      </c>
      <c r="CW32" s="336" t="s">
        <v>22</v>
      </c>
      <c r="CX32" s="334" t="s">
        <v>11</v>
      </c>
      <c r="CY32" s="335" t="s">
        <v>12</v>
      </c>
      <c r="CZ32" s="336" t="s">
        <v>13</v>
      </c>
      <c r="DA32" s="334" t="s">
        <v>14</v>
      </c>
      <c r="DB32" s="335" t="s">
        <v>15</v>
      </c>
      <c r="DC32" s="336" t="s">
        <v>16</v>
      </c>
      <c r="DD32" s="334" t="s">
        <v>17</v>
      </c>
      <c r="DE32" s="335" t="s">
        <v>18</v>
      </c>
      <c r="DF32" s="336" t="s">
        <v>19</v>
      </c>
      <c r="DG32" s="334" t="s">
        <v>20</v>
      </c>
      <c r="DH32" s="335" t="s">
        <v>21</v>
      </c>
      <c r="DI32" s="336" t="s">
        <v>22</v>
      </c>
      <c r="DJ32" s="334" t="s">
        <v>11</v>
      </c>
      <c r="DK32" s="437" t="s">
        <v>12</v>
      </c>
      <c r="DL32" s="438" t="s">
        <v>13</v>
      </c>
      <c r="DM32" s="334" t="s">
        <v>14</v>
      </c>
      <c r="DN32" s="335" t="s">
        <v>15</v>
      </c>
      <c r="DO32" s="336" t="s">
        <v>16</v>
      </c>
      <c r="DP32" s="334" t="s">
        <v>17</v>
      </c>
      <c r="DQ32" s="335" t="s">
        <v>18</v>
      </c>
      <c r="DR32" s="336" t="s">
        <v>19</v>
      </c>
      <c r="DS32" s="334" t="s">
        <v>20</v>
      </c>
      <c r="DT32" s="335" t="s">
        <v>21</v>
      </c>
      <c r="DU32" s="336" t="s">
        <v>22</v>
      </c>
      <c r="DV32" s="504" t="s">
        <v>11</v>
      </c>
      <c r="DW32" s="335" t="s">
        <v>12</v>
      </c>
      <c r="DX32" s="336" t="s">
        <v>13</v>
      </c>
      <c r="DY32" s="334" t="s">
        <v>14</v>
      </c>
      <c r="DZ32" s="335" t="s">
        <v>15</v>
      </c>
      <c r="EA32" s="336" t="s">
        <v>16</v>
      </c>
      <c r="EB32" s="334" t="s">
        <v>17</v>
      </c>
      <c r="EC32" s="335" t="s">
        <v>18</v>
      </c>
      <c r="ED32" s="336" t="s">
        <v>19</v>
      </c>
      <c r="EE32" s="334" t="s">
        <v>20</v>
      </c>
      <c r="EF32" s="335" t="s">
        <v>21</v>
      </c>
      <c r="EG32" s="336" t="s">
        <v>22</v>
      </c>
      <c r="EH32" s="334" t="s">
        <v>11</v>
      </c>
      <c r="EI32" s="335" t="s">
        <v>12</v>
      </c>
      <c r="EJ32" s="336" t="s">
        <v>13</v>
      </c>
      <c r="EK32" s="334" t="s">
        <v>14</v>
      </c>
      <c r="EL32" s="335" t="s">
        <v>15</v>
      </c>
      <c r="EM32" s="336" t="s">
        <v>16</v>
      </c>
      <c r="EN32" s="334" t="s">
        <v>17</v>
      </c>
      <c r="EO32" s="483" t="s">
        <v>18</v>
      </c>
      <c r="EP32" s="484" t="s">
        <v>19</v>
      </c>
      <c r="EQ32" s="482" t="s">
        <v>20</v>
      </c>
      <c r="ER32" s="483" t="s">
        <v>21</v>
      </c>
      <c r="ES32" s="484" t="s">
        <v>22</v>
      </c>
      <c r="EU32" s="334" t="s">
        <v>11</v>
      </c>
      <c r="EV32" s="335" t="s">
        <v>12</v>
      </c>
      <c r="EW32" s="336" t="s">
        <v>13</v>
      </c>
      <c r="EX32" s="334" t="s">
        <v>14</v>
      </c>
      <c r="EY32" s="599" t="s">
        <v>15</v>
      </c>
      <c r="EZ32" s="600" t="s">
        <v>16</v>
      </c>
      <c r="FA32" s="598" t="s">
        <v>17</v>
      </c>
      <c r="FB32" s="599" t="s">
        <v>18</v>
      </c>
      <c r="FC32" s="600" t="s">
        <v>19</v>
      </c>
      <c r="FD32" s="598" t="s">
        <v>20</v>
      </c>
      <c r="FE32" s="599" t="s">
        <v>21</v>
      </c>
      <c r="FF32" s="600" t="s">
        <v>22</v>
      </c>
      <c r="FH32" s="621" t="s">
        <v>11</v>
      </c>
      <c r="FI32" s="622" t="s">
        <v>12</v>
      </c>
      <c r="FJ32" s="623" t="s">
        <v>13</v>
      </c>
      <c r="FK32" s="621" t="s">
        <v>14</v>
      </c>
      <c r="FL32" s="622" t="s">
        <v>15</v>
      </c>
      <c r="FM32" s="623" t="s">
        <v>16</v>
      </c>
      <c r="FN32" s="621" t="s">
        <v>17</v>
      </c>
      <c r="FO32" s="622" t="s">
        <v>18</v>
      </c>
      <c r="FP32" s="623" t="s">
        <v>19</v>
      </c>
      <c r="FQ32" s="621" t="s">
        <v>20</v>
      </c>
      <c r="FR32" s="622" t="s">
        <v>21</v>
      </c>
      <c r="FS32" s="623" t="s">
        <v>22</v>
      </c>
    </row>
    <row r="33" spans="1:175" x14ac:dyDescent="0.5">
      <c r="A33" s="13"/>
      <c r="C33" s="14"/>
      <c r="D33" s="15"/>
      <c r="E33" s="15"/>
      <c r="F33" s="15"/>
      <c r="G33" s="15"/>
      <c r="H33" s="15"/>
      <c r="I33" s="15"/>
      <c r="J33" s="15"/>
      <c r="K33" s="15"/>
      <c r="L33" s="15"/>
      <c r="M33" s="15"/>
      <c r="N33" s="16"/>
      <c r="O33" s="7"/>
      <c r="P33" s="7"/>
      <c r="Q33" s="7"/>
      <c r="R33" s="7"/>
      <c r="S33" s="7"/>
      <c r="T33" s="7"/>
      <c r="U33" s="7"/>
      <c r="V33" s="7"/>
      <c r="W33" s="7"/>
      <c r="X33" s="7"/>
      <c r="Y33" s="7"/>
      <c r="Z33" s="7"/>
      <c r="AA33" s="15"/>
      <c r="AB33" s="15"/>
      <c r="AC33" s="15"/>
      <c r="AD33" s="16"/>
      <c r="CJ33" s="540" t="s">
        <v>128</v>
      </c>
      <c r="CK33" s="552"/>
      <c r="CL33" s="805">
        <v>34</v>
      </c>
      <c r="CM33" s="806"/>
      <c r="CN33" s="807"/>
      <c r="CO33" s="805">
        <v>84</v>
      </c>
      <c r="CP33" s="806"/>
      <c r="CQ33" s="807"/>
      <c r="CR33" s="805">
        <v>32</v>
      </c>
      <c r="CS33" s="806"/>
      <c r="CT33" s="807"/>
      <c r="CU33" s="805">
        <v>22</v>
      </c>
      <c r="CV33" s="806"/>
      <c r="CW33" s="807"/>
      <c r="CX33" s="805">
        <v>137</v>
      </c>
      <c r="CY33" s="806"/>
      <c r="CZ33" s="807"/>
      <c r="DA33" s="805">
        <v>25</v>
      </c>
      <c r="DB33" s="806"/>
      <c r="DC33" s="807"/>
      <c r="DD33" s="805">
        <v>91</v>
      </c>
      <c r="DE33" s="806"/>
      <c r="DF33" s="807"/>
      <c r="DG33" s="805">
        <v>45</v>
      </c>
      <c r="DH33" s="806"/>
      <c r="DI33" s="807"/>
      <c r="DJ33" s="752">
        <v>97</v>
      </c>
      <c r="DK33" s="753"/>
      <c r="DL33" s="754"/>
      <c r="DM33" s="752">
        <v>43</v>
      </c>
      <c r="DN33" s="753"/>
      <c r="DO33" s="754"/>
      <c r="DP33" s="752">
        <v>61</v>
      </c>
      <c r="DQ33" s="753"/>
      <c r="DR33" s="754"/>
      <c r="DS33" s="752">
        <v>33</v>
      </c>
      <c r="DT33" s="753"/>
      <c r="DU33" s="754"/>
      <c r="DV33" s="759">
        <v>123</v>
      </c>
      <c r="DW33" s="760"/>
      <c r="DX33" s="761"/>
      <c r="DY33" s="762">
        <v>32</v>
      </c>
      <c r="DZ33" s="763"/>
      <c r="EA33" s="764"/>
      <c r="EB33" s="762">
        <v>15</v>
      </c>
      <c r="EC33" s="763"/>
      <c r="ED33" s="764"/>
      <c r="EE33" s="762">
        <v>34</v>
      </c>
      <c r="EF33" s="763"/>
      <c r="EG33" s="764"/>
      <c r="EH33" s="740">
        <v>47</v>
      </c>
      <c r="EI33" s="741"/>
      <c r="EJ33" s="742"/>
      <c r="EK33" s="743">
        <v>0</v>
      </c>
      <c r="EL33" s="744"/>
      <c r="EM33" s="745"/>
      <c r="EN33" s="743">
        <v>2</v>
      </c>
      <c r="EO33" s="744"/>
      <c r="EP33" s="745"/>
      <c r="EQ33" s="743">
        <v>61</v>
      </c>
      <c r="ER33" s="744"/>
      <c r="ES33" s="745"/>
      <c r="EU33" s="714">
        <v>47</v>
      </c>
      <c r="EV33" s="715"/>
      <c r="EW33" s="716"/>
      <c r="EX33" s="732">
        <v>31</v>
      </c>
      <c r="EY33" s="733"/>
      <c r="EZ33" s="734"/>
      <c r="FA33" s="732">
        <v>35</v>
      </c>
      <c r="FB33" s="733"/>
      <c r="FC33" s="734"/>
      <c r="FD33" s="732">
        <v>36</v>
      </c>
      <c r="FE33" s="733"/>
      <c r="FF33" s="734"/>
      <c r="FH33" s="726">
        <v>25</v>
      </c>
      <c r="FI33" s="727"/>
      <c r="FJ33" s="728"/>
      <c r="FK33" s="723">
        <v>7</v>
      </c>
      <c r="FL33" s="724"/>
      <c r="FM33" s="725"/>
      <c r="FN33" s="723">
        <v>12</v>
      </c>
      <c r="FO33" s="724"/>
      <c r="FP33" s="725"/>
      <c r="FQ33" s="723"/>
      <c r="FR33" s="724"/>
      <c r="FS33" s="725"/>
    </row>
    <row r="34" spans="1:175" ht="15" hidden="1" customHeight="1" x14ac:dyDescent="0.5">
      <c r="A34" s="13"/>
      <c r="C34" s="14"/>
      <c r="D34" s="15"/>
      <c r="E34" s="15"/>
      <c r="F34" s="15"/>
      <c r="G34" s="15"/>
      <c r="H34" s="15"/>
      <c r="I34" s="15"/>
      <c r="J34" s="15"/>
      <c r="K34" s="15"/>
      <c r="L34" s="15"/>
      <c r="M34" s="15"/>
      <c r="N34" s="16"/>
      <c r="O34" s="7"/>
      <c r="P34" s="7"/>
      <c r="Q34" s="7"/>
      <c r="R34" s="7"/>
      <c r="S34" s="7"/>
      <c r="T34" s="7"/>
      <c r="U34" s="7"/>
      <c r="V34" s="7"/>
      <c r="W34" s="7"/>
      <c r="X34" s="7"/>
      <c r="Y34" s="7"/>
      <c r="Z34" s="7"/>
      <c r="AA34" s="15"/>
      <c r="AB34" s="15"/>
      <c r="AC34" s="15"/>
      <c r="AD34" s="16"/>
      <c r="CJ34" s="541"/>
      <c r="CK34" s="552"/>
      <c r="CL34" s="374"/>
      <c r="CM34" s="375"/>
      <c r="CN34" s="376"/>
      <c r="CO34" s="374"/>
      <c r="CP34" s="375"/>
      <c r="CQ34" s="376"/>
      <c r="CR34" s="374"/>
      <c r="CS34" s="375"/>
      <c r="CT34" s="376"/>
      <c r="CU34" s="374"/>
      <c r="CV34" s="375"/>
      <c r="CW34" s="376"/>
      <c r="CX34" s="374"/>
      <c r="CY34" s="375"/>
      <c r="CZ34" s="376"/>
      <c r="DA34" s="372"/>
      <c r="DB34" s="415"/>
      <c r="DC34" s="445"/>
      <c r="DD34" s="372"/>
      <c r="DE34" s="415"/>
      <c r="DF34" s="445"/>
      <c r="DG34" s="372"/>
      <c r="DH34" s="415"/>
      <c r="DI34" s="445"/>
      <c r="DJ34" s="447"/>
      <c r="DK34" s="448"/>
      <c r="DL34" s="449"/>
      <c r="DM34" s="447"/>
      <c r="DN34" s="448"/>
      <c r="DO34" s="449"/>
      <c r="DP34" s="426"/>
      <c r="DQ34" s="450"/>
      <c r="DR34" s="441"/>
      <c r="DS34" s="426"/>
      <c r="DT34" s="450"/>
      <c r="DU34" s="441"/>
      <c r="DV34" s="475"/>
      <c r="DW34" s="476"/>
      <c r="DX34" s="477"/>
      <c r="DY34" s="432"/>
      <c r="DZ34" s="419"/>
      <c r="EA34" s="451"/>
      <c r="EB34" s="432"/>
      <c r="EC34" s="419"/>
      <c r="ED34" s="451"/>
      <c r="EE34" s="432"/>
      <c r="EF34" s="419"/>
      <c r="EG34" s="451"/>
      <c r="EH34" s="485"/>
      <c r="EI34" s="486"/>
      <c r="EJ34" s="487"/>
      <c r="EK34" s="488"/>
      <c r="EL34" s="489"/>
      <c r="EM34" s="490"/>
      <c r="EN34" s="488"/>
      <c r="EO34" s="489"/>
      <c r="EP34" s="490"/>
      <c r="EQ34" s="488"/>
      <c r="ER34" s="489"/>
      <c r="ES34" s="490"/>
      <c r="EU34" s="601"/>
      <c r="EV34" s="602"/>
      <c r="EW34" s="603"/>
      <c r="EX34" s="604"/>
      <c r="EY34" s="605"/>
      <c r="EZ34" s="606"/>
      <c r="FA34" s="604"/>
      <c r="FB34" s="605"/>
      <c r="FC34" s="606"/>
      <c r="FD34" s="604"/>
      <c r="FE34" s="605"/>
      <c r="FF34" s="606"/>
      <c r="FH34" s="624"/>
      <c r="FI34" s="625"/>
      <c r="FJ34" s="626"/>
      <c r="FK34" s="627"/>
      <c r="FL34" s="628"/>
      <c r="FM34" s="629"/>
      <c r="FN34" s="627"/>
      <c r="FO34" s="628"/>
      <c r="FP34" s="629"/>
      <c r="FQ34" s="627"/>
      <c r="FR34" s="628"/>
      <c r="FS34" s="629"/>
    </row>
    <row r="35" spans="1:175" ht="15" hidden="1" customHeight="1" x14ac:dyDescent="0.5">
      <c r="A35" s="13"/>
      <c r="C35" s="14"/>
      <c r="D35" s="15"/>
      <c r="E35" s="15"/>
      <c r="F35" s="15"/>
      <c r="G35" s="15"/>
      <c r="H35" s="15"/>
      <c r="I35" s="15"/>
      <c r="J35" s="15"/>
      <c r="K35" s="15"/>
      <c r="L35" s="15"/>
      <c r="M35" s="15"/>
      <c r="N35" s="16"/>
      <c r="O35" s="7"/>
      <c r="P35" s="7"/>
      <c r="Q35" s="7"/>
      <c r="R35" s="7"/>
      <c r="S35" s="7"/>
      <c r="T35" s="7"/>
      <c r="U35" s="7"/>
      <c r="V35" s="7"/>
      <c r="W35" s="7"/>
      <c r="X35" s="7"/>
      <c r="Y35" s="7"/>
      <c r="Z35" s="7"/>
      <c r="AA35" s="15"/>
      <c r="AB35" s="15"/>
      <c r="AC35" s="15"/>
      <c r="AD35" s="16"/>
      <c r="CJ35" s="541" t="s">
        <v>110</v>
      </c>
      <c r="CK35" s="552"/>
      <c r="CL35" s="416"/>
      <c r="CM35" s="417"/>
      <c r="CN35" s="418"/>
      <c r="CO35" s="416"/>
      <c r="CP35" s="417"/>
      <c r="CQ35" s="418"/>
      <c r="CR35" s="416"/>
      <c r="CS35" s="417"/>
      <c r="CT35" s="418"/>
      <c r="CU35" s="356"/>
      <c r="CV35" s="357"/>
      <c r="CW35" s="418"/>
      <c r="CX35" s="783">
        <v>43</v>
      </c>
      <c r="CY35" s="784"/>
      <c r="CZ35" s="785"/>
      <c r="DA35" s="783">
        <v>13</v>
      </c>
      <c r="DB35" s="784"/>
      <c r="DC35" s="785"/>
      <c r="DD35" s="783">
        <v>28</v>
      </c>
      <c r="DE35" s="784"/>
      <c r="DF35" s="785"/>
      <c r="DG35" s="783">
        <v>48</v>
      </c>
      <c r="DH35" s="784"/>
      <c r="DI35" s="785"/>
      <c r="DJ35" s="756">
        <v>10</v>
      </c>
      <c r="DK35" s="757"/>
      <c r="DL35" s="758"/>
      <c r="DM35" s="756">
        <v>48</v>
      </c>
      <c r="DN35" s="757"/>
      <c r="DO35" s="758"/>
      <c r="DP35" s="756">
        <v>28</v>
      </c>
      <c r="DQ35" s="757"/>
      <c r="DR35" s="758"/>
      <c r="DS35" s="756">
        <v>11</v>
      </c>
      <c r="DT35" s="757"/>
      <c r="DU35" s="758"/>
      <c r="DV35" s="735"/>
      <c r="DW35" s="736"/>
      <c r="DX35" s="737"/>
      <c r="DY35" s="735"/>
      <c r="DZ35" s="736"/>
      <c r="EA35" s="737"/>
      <c r="EB35" s="735"/>
      <c r="EC35" s="736"/>
      <c r="ED35" s="737"/>
      <c r="EE35" s="735"/>
      <c r="EF35" s="736"/>
      <c r="EG35" s="737"/>
      <c r="EH35" s="711"/>
      <c r="EI35" s="712"/>
      <c r="EJ35" s="713"/>
      <c r="EK35" s="711"/>
      <c r="EL35" s="712"/>
      <c r="EM35" s="713"/>
      <c r="EN35" s="711"/>
      <c r="EO35" s="712"/>
      <c r="EP35" s="713"/>
      <c r="EQ35" s="711"/>
      <c r="ER35" s="712"/>
      <c r="ES35" s="713"/>
      <c r="EU35" s="699"/>
      <c r="EV35" s="700"/>
      <c r="EW35" s="701"/>
      <c r="EX35" s="699"/>
      <c r="EY35" s="700"/>
      <c r="EZ35" s="701"/>
      <c r="FA35" s="699"/>
      <c r="FB35" s="700"/>
      <c r="FC35" s="701"/>
      <c r="FD35" s="699"/>
      <c r="FE35" s="700"/>
      <c r="FF35" s="701"/>
      <c r="FH35" s="708"/>
      <c r="FI35" s="709"/>
      <c r="FJ35" s="710"/>
      <c r="FK35" s="708"/>
      <c r="FL35" s="709"/>
      <c r="FM35" s="710"/>
      <c r="FN35" s="708"/>
      <c r="FO35" s="709"/>
      <c r="FP35" s="710"/>
      <c r="FQ35" s="708"/>
      <c r="FR35" s="709"/>
      <c r="FS35" s="710"/>
    </row>
    <row r="36" spans="1:175" ht="15" hidden="1" customHeight="1" x14ac:dyDescent="0.5">
      <c r="A36" s="13"/>
      <c r="C36" s="14"/>
      <c r="D36" s="15"/>
      <c r="E36" s="15"/>
      <c r="F36" s="15"/>
      <c r="G36" s="15"/>
      <c r="H36" s="15"/>
      <c r="I36" s="15"/>
      <c r="J36" s="15"/>
      <c r="K36" s="15"/>
      <c r="L36" s="15"/>
      <c r="M36" s="15"/>
      <c r="N36" s="16"/>
      <c r="O36" s="7"/>
      <c r="P36" s="7"/>
      <c r="Q36" s="7"/>
      <c r="R36" s="7"/>
      <c r="S36" s="7"/>
      <c r="T36" s="7"/>
      <c r="U36" s="7"/>
      <c r="V36" s="7"/>
      <c r="W36" s="7"/>
      <c r="X36" s="7"/>
      <c r="Y36" s="7"/>
      <c r="Z36" s="7"/>
      <c r="AA36" s="15"/>
      <c r="AB36" s="15"/>
      <c r="AC36" s="15"/>
      <c r="AD36" s="16"/>
      <c r="CJ36" s="541"/>
      <c r="CK36" s="552"/>
      <c r="CL36" s="416"/>
      <c r="CM36" s="417"/>
      <c r="CN36" s="418"/>
      <c r="CO36" s="416"/>
      <c r="CP36" s="417"/>
      <c r="CQ36" s="418"/>
      <c r="CR36" s="416"/>
      <c r="CS36" s="417"/>
      <c r="CT36" s="418"/>
      <c r="CU36" s="356"/>
      <c r="CV36" s="357"/>
      <c r="CW36" s="418"/>
      <c r="CX36" s="416"/>
      <c r="CY36" s="417"/>
      <c r="CZ36" s="418"/>
      <c r="DA36" s="416"/>
      <c r="DB36" s="417"/>
      <c r="DC36" s="418"/>
      <c r="DD36" s="416"/>
      <c r="DE36" s="417"/>
      <c r="DF36" s="418"/>
      <c r="DG36" s="416"/>
      <c r="DH36" s="417"/>
      <c r="DI36" s="418"/>
      <c r="DJ36" s="426"/>
      <c r="DK36" s="450"/>
      <c r="DL36" s="441"/>
      <c r="DM36" s="426"/>
      <c r="DN36" s="450"/>
      <c r="DO36" s="441"/>
      <c r="DP36" s="426"/>
      <c r="DQ36" s="450"/>
      <c r="DR36" s="441"/>
      <c r="DS36" s="426"/>
      <c r="DT36" s="450"/>
      <c r="DU36" s="441"/>
      <c r="DV36" s="472"/>
      <c r="DW36" s="473"/>
      <c r="DX36" s="474"/>
      <c r="DY36" s="426"/>
      <c r="DZ36" s="450"/>
      <c r="EA36" s="441"/>
      <c r="EB36" s="426"/>
      <c r="EC36" s="450"/>
      <c r="ED36" s="441"/>
      <c r="EE36" s="426"/>
      <c r="EF36" s="450"/>
      <c r="EG36" s="441"/>
      <c r="EH36" s="491"/>
      <c r="EI36" s="492"/>
      <c r="EJ36" s="493"/>
      <c r="EK36" s="491"/>
      <c r="EL36" s="492"/>
      <c r="EM36" s="493"/>
      <c r="EN36" s="491"/>
      <c r="EO36" s="492"/>
      <c r="EP36" s="493"/>
      <c r="EQ36" s="491"/>
      <c r="ER36" s="492"/>
      <c r="ES36" s="493"/>
      <c r="EU36" s="607"/>
      <c r="EV36" s="608"/>
      <c r="EW36" s="609"/>
      <c r="EX36" s="607"/>
      <c r="EY36" s="608"/>
      <c r="EZ36" s="609"/>
      <c r="FA36" s="607"/>
      <c r="FB36" s="608"/>
      <c r="FC36" s="609"/>
      <c r="FD36" s="607"/>
      <c r="FE36" s="608"/>
      <c r="FF36" s="609"/>
      <c r="FH36" s="630"/>
      <c r="FI36" s="631"/>
      <c r="FJ36" s="632"/>
      <c r="FK36" s="630"/>
      <c r="FL36" s="631"/>
      <c r="FM36" s="632"/>
      <c r="FN36" s="630"/>
      <c r="FO36" s="631"/>
      <c r="FP36" s="632"/>
      <c r="FQ36" s="630"/>
      <c r="FR36" s="631"/>
      <c r="FS36" s="632"/>
    </row>
    <row r="37" spans="1:175" ht="15" hidden="1" customHeight="1" x14ac:dyDescent="0.5">
      <c r="A37" s="13"/>
      <c r="C37" s="14"/>
      <c r="D37" s="15"/>
      <c r="E37" s="15"/>
      <c r="F37" s="15"/>
      <c r="G37" s="15"/>
      <c r="H37" s="15"/>
      <c r="I37" s="15"/>
      <c r="J37" s="15"/>
      <c r="K37" s="15"/>
      <c r="L37" s="15"/>
      <c r="M37" s="15"/>
      <c r="N37" s="16"/>
      <c r="O37" s="7"/>
      <c r="P37" s="7"/>
      <c r="Q37" s="7"/>
      <c r="R37" s="7"/>
      <c r="S37" s="7"/>
      <c r="T37" s="7"/>
      <c r="U37" s="7"/>
      <c r="V37" s="7"/>
      <c r="W37" s="7"/>
      <c r="X37" s="7"/>
      <c r="Y37" s="7"/>
      <c r="Z37" s="7"/>
      <c r="AA37" s="15"/>
      <c r="AB37" s="15"/>
      <c r="AC37" s="15"/>
      <c r="AD37" s="16"/>
      <c r="CJ37" s="541" t="s">
        <v>116</v>
      </c>
      <c r="CK37" s="552"/>
      <c r="CL37" s="416"/>
      <c r="CM37" s="417"/>
      <c r="CN37" s="418"/>
      <c r="CO37" s="416"/>
      <c r="CP37" s="417"/>
      <c r="CQ37" s="418"/>
      <c r="CR37" s="416"/>
      <c r="CS37" s="417"/>
      <c r="CT37" s="418"/>
      <c r="CU37" s="356"/>
      <c r="CV37" s="357"/>
      <c r="CW37" s="418"/>
      <c r="CX37" s="416"/>
      <c r="CY37" s="417"/>
      <c r="CZ37" s="418"/>
      <c r="DA37" s="356"/>
      <c r="DB37" s="357"/>
      <c r="DC37" s="418"/>
      <c r="DD37" s="356"/>
      <c r="DE37" s="357"/>
      <c r="DF37" s="418"/>
      <c r="DG37" s="356"/>
      <c r="DH37" s="357"/>
      <c r="DI37" s="418"/>
      <c r="DJ37" s="756"/>
      <c r="DK37" s="757"/>
      <c r="DL37" s="758"/>
      <c r="DM37" s="439"/>
      <c r="DN37" s="434"/>
      <c r="DO37" s="440"/>
      <c r="DP37" s="756">
        <v>51</v>
      </c>
      <c r="DQ37" s="757"/>
      <c r="DR37" s="758"/>
      <c r="DS37" s="756">
        <v>4</v>
      </c>
      <c r="DT37" s="757"/>
      <c r="DU37" s="758"/>
      <c r="DV37" s="735"/>
      <c r="DW37" s="736"/>
      <c r="DX37" s="737"/>
      <c r="DY37" s="735"/>
      <c r="DZ37" s="736"/>
      <c r="EA37" s="737"/>
      <c r="EB37" s="735"/>
      <c r="EC37" s="736"/>
      <c r="ED37" s="737"/>
      <c r="EE37" s="735"/>
      <c r="EF37" s="736"/>
      <c r="EG37" s="737"/>
      <c r="EH37" s="711"/>
      <c r="EI37" s="712"/>
      <c r="EJ37" s="713"/>
      <c r="EK37" s="711"/>
      <c r="EL37" s="712"/>
      <c r="EM37" s="713"/>
      <c r="EN37" s="711"/>
      <c r="EO37" s="712"/>
      <c r="EP37" s="713"/>
      <c r="EQ37" s="711"/>
      <c r="ER37" s="712"/>
      <c r="ES37" s="713"/>
      <c r="EU37" s="699"/>
      <c r="EV37" s="700"/>
      <c r="EW37" s="701"/>
      <c r="EX37" s="699"/>
      <c r="EY37" s="700"/>
      <c r="EZ37" s="701"/>
      <c r="FA37" s="699"/>
      <c r="FB37" s="700"/>
      <c r="FC37" s="701"/>
      <c r="FD37" s="699"/>
      <c r="FE37" s="700"/>
      <c r="FF37" s="701"/>
      <c r="FH37" s="708"/>
      <c r="FI37" s="709"/>
      <c r="FJ37" s="710"/>
      <c r="FK37" s="708"/>
      <c r="FL37" s="709"/>
      <c r="FM37" s="710"/>
      <c r="FN37" s="708"/>
      <c r="FO37" s="709"/>
      <c r="FP37" s="710"/>
      <c r="FQ37" s="708"/>
      <c r="FR37" s="709"/>
      <c r="FS37" s="710"/>
    </row>
    <row r="38" spans="1:175" ht="15" hidden="1" customHeight="1" x14ac:dyDescent="0.5">
      <c r="A38" s="13"/>
      <c r="C38" s="14"/>
      <c r="D38" s="15"/>
      <c r="E38" s="15"/>
      <c r="F38" s="15"/>
      <c r="G38" s="15"/>
      <c r="H38" s="15"/>
      <c r="I38" s="15"/>
      <c r="J38" s="15"/>
      <c r="K38" s="15"/>
      <c r="L38" s="15"/>
      <c r="M38" s="15"/>
      <c r="N38" s="16"/>
      <c r="O38" s="7"/>
      <c r="P38" s="7"/>
      <c r="Q38" s="7"/>
      <c r="R38" s="7"/>
      <c r="S38" s="7"/>
      <c r="T38" s="7"/>
      <c r="U38" s="7"/>
      <c r="V38" s="7"/>
      <c r="W38" s="7"/>
      <c r="X38" s="7"/>
      <c r="Y38" s="7"/>
      <c r="Z38" s="7"/>
      <c r="AA38" s="15"/>
      <c r="AB38" s="15"/>
      <c r="AC38" s="15"/>
      <c r="AD38" s="16"/>
      <c r="CJ38" s="541"/>
      <c r="CK38" s="552"/>
      <c r="CL38" s="416"/>
      <c r="CM38" s="417"/>
      <c r="CN38" s="418"/>
      <c r="CO38" s="416"/>
      <c r="CP38" s="417"/>
      <c r="CQ38" s="418"/>
      <c r="CR38" s="416"/>
      <c r="CS38" s="417"/>
      <c r="CT38" s="418"/>
      <c r="CU38" s="356"/>
      <c r="CV38" s="357"/>
      <c r="CW38" s="418"/>
      <c r="CX38" s="416"/>
      <c r="CY38" s="417"/>
      <c r="CZ38" s="418"/>
      <c r="DA38" s="356"/>
      <c r="DB38" s="357"/>
      <c r="DC38" s="418"/>
      <c r="DD38" s="356"/>
      <c r="DE38" s="357"/>
      <c r="DF38" s="418"/>
      <c r="DG38" s="356"/>
      <c r="DH38" s="357"/>
      <c r="DI38" s="418"/>
      <c r="DJ38" s="426"/>
      <c r="DK38" s="450"/>
      <c r="DL38" s="441"/>
      <c r="DM38" s="439"/>
      <c r="DN38" s="434"/>
      <c r="DO38" s="440"/>
      <c r="DP38" s="426"/>
      <c r="DQ38" s="450"/>
      <c r="DR38" s="441"/>
      <c r="DS38" s="426"/>
      <c r="DT38" s="450"/>
      <c r="DU38" s="441"/>
      <c r="DV38" s="472"/>
      <c r="DW38" s="473"/>
      <c r="DX38" s="474"/>
      <c r="DY38" s="426"/>
      <c r="DZ38" s="450"/>
      <c r="EA38" s="441"/>
      <c r="EB38" s="426"/>
      <c r="EC38" s="450"/>
      <c r="ED38" s="441"/>
      <c r="EE38" s="426"/>
      <c r="EF38" s="450"/>
      <c r="EG38" s="441"/>
      <c r="EH38" s="491"/>
      <c r="EI38" s="492"/>
      <c r="EJ38" s="493"/>
      <c r="EK38" s="491"/>
      <c r="EL38" s="492"/>
      <c r="EM38" s="493"/>
      <c r="EN38" s="491"/>
      <c r="EO38" s="492"/>
      <c r="EP38" s="493"/>
      <c r="EQ38" s="491"/>
      <c r="ER38" s="492"/>
      <c r="ES38" s="493"/>
      <c r="EU38" s="607"/>
      <c r="EV38" s="608"/>
      <c r="EW38" s="609"/>
      <c r="EX38" s="607"/>
      <c r="EY38" s="608"/>
      <c r="EZ38" s="609"/>
      <c r="FA38" s="607"/>
      <c r="FB38" s="608"/>
      <c r="FC38" s="609"/>
      <c r="FD38" s="607"/>
      <c r="FE38" s="608"/>
      <c r="FF38" s="609"/>
      <c r="FH38" s="630"/>
      <c r="FI38" s="631"/>
      <c r="FJ38" s="632"/>
      <c r="FK38" s="630"/>
      <c r="FL38" s="631"/>
      <c r="FM38" s="632"/>
      <c r="FN38" s="630"/>
      <c r="FO38" s="631"/>
      <c r="FP38" s="632"/>
      <c r="FQ38" s="630"/>
      <c r="FR38" s="631"/>
      <c r="FS38" s="632"/>
    </row>
    <row r="39" spans="1:175" x14ac:dyDescent="0.5">
      <c r="A39" s="13"/>
      <c r="C39" s="14"/>
      <c r="D39" s="15"/>
      <c r="E39" s="15"/>
      <c r="F39" s="15"/>
      <c r="G39" s="15"/>
      <c r="H39" s="15"/>
      <c r="I39" s="15"/>
      <c r="J39" s="15"/>
      <c r="K39" s="15"/>
      <c r="L39" s="15"/>
      <c r="M39" s="15"/>
      <c r="N39" s="16"/>
      <c r="O39" s="7"/>
      <c r="P39" s="7"/>
      <c r="Q39" s="7"/>
      <c r="R39" s="7"/>
      <c r="S39" s="7"/>
      <c r="T39" s="7"/>
      <c r="U39" s="7"/>
      <c r="V39" s="7"/>
      <c r="W39" s="7"/>
      <c r="X39" s="7"/>
      <c r="Y39" s="7"/>
      <c r="Z39" s="7"/>
      <c r="AA39" s="15"/>
      <c r="AB39" s="15"/>
      <c r="AC39" s="15"/>
      <c r="AD39" s="16"/>
      <c r="CJ39" s="541" t="s">
        <v>134</v>
      </c>
      <c r="CK39" s="552"/>
      <c r="CL39" s="416"/>
      <c r="CM39" s="417"/>
      <c r="CN39" s="418"/>
      <c r="CO39" s="416"/>
      <c r="CP39" s="417"/>
      <c r="CQ39" s="418"/>
      <c r="CR39" s="416"/>
      <c r="CS39" s="417"/>
      <c r="CT39" s="418"/>
      <c r="CU39" s="356"/>
      <c r="CV39" s="357"/>
      <c r="CW39" s="418"/>
      <c r="CX39" s="416"/>
      <c r="CY39" s="417"/>
      <c r="CZ39" s="418"/>
      <c r="DA39" s="416"/>
      <c r="DB39" s="417"/>
      <c r="DC39" s="418"/>
      <c r="DD39" s="416"/>
      <c r="DE39" s="417"/>
      <c r="DF39" s="418"/>
      <c r="DG39" s="416"/>
      <c r="DH39" s="417"/>
      <c r="DI39" s="418"/>
      <c r="DJ39" s="756">
        <v>47</v>
      </c>
      <c r="DK39" s="757"/>
      <c r="DL39" s="758"/>
      <c r="DM39" s="756">
        <v>28</v>
      </c>
      <c r="DN39" s="757"/>
      <c r="DO39" s="758"/>
      <c r="DP39" s="765">
        <v>7</v>
      </c>
      <c r="DQ39" s="766"/>
      <c r="DR39" s="767"/>
      <c r="DS39" s="756">
        <v>43</v>
      </c>
      <c r="DT39" s="757"/>
      <c r="DU39" s="758"/>
      <c r="DV39" s="735">
        <v>12</v>
      </c>
      <c r="DW39" s="736"/>
      <c r="DX39" s="737"/>
      <c r="DY39" s="735">
        <v>10</v>
      </c>
      <c r="DZ39" s="736"/>
      <c r="EA39" s="737"/>
      <c r="EB39" s="735">
        <v>98</v>
      </c>
      <c r="EC39" s="736"/>
      <c r="ED39" s="737"/>
      <c r="EE39" s="749">
        <v>32</v>
      </c>
      <c r="EF39" s="750"/>
      <c r="EG39" s="751"/>
      <c r="EH39" s="711">
        <v>9</v>
      </c>
      <c r="EI39" s="712"/>
      <c r="EJ39" s="713"/>
      <c r="EK39" s="711">
        <v>0</v>
      </c>
      <c r="EL39" s="712"/>
      <c r="EM39" s="713"/>
      <c r="EN39" s="711">
        <v>40</v>
      </c>
      <c r="EO39" s="712"/>
      <c r="EP39" s="713"/>
      <c r="EQ39" s="711"/>
      <c r="ER39" s="712"/>
      <c r="ES39" s="713"/>
      <c r="EU39" s="699">
        <v>26</v>
      </c>
      <c r="EV39" s="700"/>
      <c r="EW39" s="701"/>
      <c r="EX39" s="699">
        <v>21</v>
      </c>
      <c r="EY39" s="700"/>
      <c r="EZ39" s="701"/>
      <c r="FA39" s="699">
        <v>12</v>
      </c>
      <c r="FB39" s="700"/>
      <c r="FC39" s="701"/>
      <c r="FD39" s="699">
        <v>26</v>
      </c>
      <c r="FE39" s="700"/>
      <c r="FF39" s="701"/>
      <c r="FH39" s="708">
        <v>54</v>
      </c>
      <c r="FI39" s="709"/>
      <c r="FJ39" s="710"/>
      <c r="FK39" s="708">
        <v>25</v>
      </c>
      <c r="FL39" s="709"/>
      <c r="FM39" s="710"/>
      <c r="FN39" s="708">
        <v>7</v>
      </c>
      <c r="FO39" s="709"/>
      <c r="FP39" s="710"/>
      <c r="FQ39" s="708">
        <v>22</v>
      </c>
      <c r="FR39" s="709"/>
      <c r="FS39" s="710"/>
    </row>
    <row r="40" spans="1:175" ht="15" hidden="1" customHeight="1" x14ac:dyDescent="0.5">
      <c r="A40" s="13"/>
      <c r="C40" s="14"/>
      <c r="D40" s="15"/>
      <c r="E40" s="15"/>
      <c r="F40" s="15"/>
      <c r="G40" s="15"/>
      <c r="H40" s="15"/>
      <c r="I40" s="15"/>
      <c r="J40" s="15"/>
      <c r="K40" s="15"/>
      <c r="L40" s="15"/>
      <c r="M40" s="15"/>
      <c r="N40" s="16"/>
      <c r="O40" s="7"/>
      <c r="P40" s="7"/>
      <c r="Q40" s="7"/>
      <c r="R40" s="7"/>
      <c r="S40" s="7"/>
      <c r="T40" s="7"/>
      <c r="U40" s="7"/>
      <c r="V40" s="7"/>
      <c r="W40" s="7"/>
      <c r="X40" s="7"/>
      <c r="Y40" s="7"/>
      <c r="Z40" s="7"/>
      <c r="AA40" s="15"/>
      <c r="AB40" s="15"/>
      <c r="AC40" s="15"/>
      <c r="AD40" s="16"/>
      <c r="CJ40" s="541"/>
      <c r="CK40" s="552"/>
      <c r="CL40" s="416"/>
      <c r="CM40" s="417"/>
      <c r="CN40" s="418"/>
      <c r="CO40" s="416"/>
      <c r="CP40" s="417"/>
      <c r="CQ40" s="418"/>
      <c r="CR40" s="416"/>
      <c r="CS40" s="417"/>
      <c r="CT40" s="418"/>
      <c r="CU40" s="356"/>
      <c r="CV40" s="357"/>
      <c r="CW40" s="418"/>
      <c r="CX40" s="416"/>
      <c r="CY40" s="417"/>
      <c r="CZ40" s="418"/>
      <c r="DA40" s="416"/>
      <c r="DB40" s="417"/>
      <c r="DC40" s="418"/>
      <c r="DD40" s="416"/>
      <c r="DE40" s="417"/>
      <c r="DF40" s="418"/>
      <c r="DG40" s="416"/>
      <c r="DH40" s="417"/>
      <c r="DI40" s="418"/>
      <c r="DJ40" s="426"/>
      <c r="DK40" s="450"/>
      <c r="DL40" s="441"/>
      <c r="DM40" s="426"/>
      <c r="DN40" s="450"/>
      <c r="DO40" s="441"/>
      <c r="DP40" s="452"/>
      <c r="DQ40" s="453"/>
      <c r="DR40" s="454"/>
      <c r="DS40" s="426"/>
      <c r="DT40" s="450"/>
      <c r="DU40" s="441"/>
      <c r="DV40" s="426"/>
      <c r="DW40" s="450"/>
      <c r="DX40" s="441"/>
      <c r="DY40" s="426"/>
      <c r="DZ40" s="450"/>
      <c r="EA40" s="441"/>
      <c r="EB40" s="426"/>
      <c r="EC40" s="450"/>
      <c r="ED40" s="441"/>
      <c r="EE40" s="426"/>
      <c r="EF40" s="450"/>
      <c r="EG40" s="441"/>
      <c r="EH40" s="491"/>
      <c r="EI40" s="492"/>
      <c r="EJ40" s="493"/>
      <c r="EK40" s="491"/>
      <c r="EL40" s="492"/>
      <c r="EM40" s="493"/>
      <c r="EN40" s="491"/>
      <c r="EO40" s="492"/>
      <c r="EP40" s="493"/>
      <c r="EQ40" s="491"/>
      <c r="ER40" s="492"/>
      <c r="ES40" s="493"/>
      <c r="EU40" s="607"/>
      <c r="EV40" s="608"/>
      <c r="EW40" s="609"/>
      <c r="EX40" s="607"/>
      <c r="EY40" s="608"/>
      <c r="EZ40" s="609"/>
      <c r="FA40" s="607"/>
      <c r="FB40" s="608"/>
      <c r="FC40" s="609"/>
      <c r="FD40" s="607"/>
      <c r="FE40" s="608"/>
      <c r="FF40" s="609"/>
      <c r="FH40" s="630"/>
      <c r="FI40" s="631"/>
      <c r="FJ40" s="632"/>
      <c r="FK40" s="630"/>
      <c r="FL40" s="631"/>
      <c r="FM40" s="632"/>
      <c r="FN40" s="630"/>
      <c r="FO40" s="631"/>
      <c r="FP40" s="632"/>
      <c r="FQ40" s="630"/>
      <c r="FR40" s="631"/>
      <c r="FS40" s="632"/>
    </row>
    <row r="41" spans="1:175" x14ac:dyDescent="0.5">
      <c r="A41" s="13"/>
      <c r="C41" s="14"/>
      <c r="D41" s="15"/>
      <c r="E41" s="15"/>
      <c r="F41" s="15"/>
      <c r="G41" s="15"/>
      <c r="H41" s="15"/>
      <c r="I41" s="15"/>
      <c r="J41" s="15"/>
      <c r="K41" s="15"/>
      <c r="L41" s="15"/>
      <c r="M41" s="15"/>
      <c r="N41" s="16"/>
      <c r="O41" s="7"/>
      <c r="P41" s="7"/>
      <c r="Q41" s="7"/>
      <c r="R41" s="7"/>
      <c r="S41" s="7"/>
      <c r="T41" s="7"/>
      <c r="U41" s="7"/>
      <c r="V41" s="7"/>
      <c r="W41" s="7"/>
      <c r="X41" s="7"/>
      <c r="Y41" s="7"/>
      <c r="Z41" s="7"/>
      <c r="AA41" s="15"/>
      <c r="AB41" s="15"/>
      <c r="AC41" s="15"/>
      <c r="AD41" s="16"/>
      <c r="CJ41" s="541" t="s">
        <v>129</v>
      </c>
      <c r="CK41" s="552"/>
      <c r="CL41" s="455"/>
      <c r="CM41" s="456"/>
      <c r="CN41" s="457"/>
      <c r="CO41" s="455"/>
      <c r="CP41" s="456"/>
      <c r="CQ41" s="457"/>
      <c r="CR41" s="455"/>
      <c r="CS41" s="456"/>
      <c r="CT41" s="457"/>
      <c r="CU41" s="458"/>
      <c r="CV41" s="459"/>
      <c r="CW41" s="457"/>
      <c r="CX41" s="455"/>
      <c r="CY41" s="456"/>
      <c r="CZ41" s="457"/>
      <c r="DA41" s="458"/>
      <c r="DB41" s="459"/>
      <c r="DC41" s="457"/>
      <c r="DD41" s="458"/>
      <c r="DE41" s="459"/>
      <c r="DF41" s="457"/>
      <c r="DG41" s="458"/>
      <c r="DH41" s="459"/>
      <c r="DI41" s="457"/>
      <c r="DJ41" s="460"/>
      <c r="DK41" s="461"/>
      <c r="DL41" s="465"/>
      <c r="DM41" s="462"/>
      <c r="DN41" s="461"/>
      <c r="DO41" s="463"/>
      <c r="DP41" s="439"/>
      <c r="DQ41" s="434"/>
      <c r="DR41" s="441"/>
      <c r="DS41" s="439"/>
      <c r="DT41" s="434"/>
      <c r="DU41" s="441"/>
      <c r="DV41" s="505"/>
      <c r="DW41" s="434"/>
      <c r="DX41" s="441"/>
      <c r="DY41" s="439"/>
      <c r="DZ41" s="434"/>
      <c r="EA41" s="441">
        <v>12</v>
      </c>
      <c r="EB41" s="439"/>
      <c r="EC41" s="434"/>
      <c r="ED41" s="441"/>
      <c r="EE41" s="439"/>
      <c r="EF41" s="450"/>
      <c r="EG41" s="441"/>
      <c r="EH41" s="426"/>
      <c r="EI41" s="450"/>
      <c r="EJ41" s="441"/>
      <c r="EK41" s="439"/>
      <c r="EL41" s="434"/>
      <c r="EM41" s="441"/>
      <c r="EN41" s="439"/>
      <c r="EO41" s="434"/>
      <c r="EP41" s="441"/>
      <c r="EQ41" s="426"/>
      <c r="ER41" s="450"/>
      <c r="ES41" s="441"/>
      <c r="EU41" s="439"/>
      <c r="EV41" s="450"/>
      <c r="EW41" s="441"/>
      <c r="EX41" s="439"/>
      <c r="EY41" s="434"/>
      <c r="EZ41" s="441"/>
      <c r="FA41" s="439"/>
      <c r="FB41" s="700">
        <v>6</v>
      </c>
      <c r="FC41" s="701"/>
      <c r="FD41" s="699">
        <v>26</v>
      </c>
      <c r="FE41" s="700"/>
      <c r="FF41" s="701"/>
      <c r="FH41" s="708">
        <v>47</v>
      </c>
      <c r="FI41" s="709"/>
      <c r="FJ41" s="710"/>
      <c r="FK41" s="708">
        <v>25</v>
      </c>
      <c r="FL41" s="709"/>
      <c r="FM41" s="710"/>
      <c r="FN41" s="708">
        <v>7</v>
      </c>
      <c r="FO41" s="709"/>
      <c r="FP41" s="710"/>
      <c r="FQ41" s="708">
        <v>22</v>
      </c>
      <c r="FR41" s="709"/>
      <c r="FS41" s="710"/>
    </row>
    <row r="42" spans="1:175" ht="12.75" hidden="1" customHeight="1" x14ac:dyDescent="0.5">
      <c r="A42" s="13"/>
      <c r="C42" s="14"/>
      <c r="D42" s="15"/>
      <c r="E42" s="15"/>
      <c r="F42" s="15"/>
      <c r="G42" s="15"/>
      <c r="H42" s="15"/>
      <c r="I42" s="15"/>
      <c r="J42" s="15"/>
      <c r="K42" s="15"/>
      <c r="L42" s="15"/>
      <c r="M42" s="15"/>
      <c r="N42" s="16"/>
      <c r="O42" s="7"/>
      <c r="P42" s="7"/>
      <c r="Q42" s="7"/>
      <c r="R42" s="7"/>
      <c r="S42" s="7"/>
      <c r="T42" s="7"/>
      <c r="U42" s="7"/>
      <c r="V42" s="7"/>
      <c r="W42" s="7"/>
      <c r="X42" s="7"/>
      <c r="Y42" s="7"/>
      <c r="Z42" s="7"/>
      <c r="AA42" s="15"/>
      <c r="AB42" s="15"/>
      <c r="AC42" s="15"/>
      <c r="AD42" s="16"/>
      <c r="CJ42" s="541"/>
      <c r="CK42" s="552"/>
      <c r="CL42" s="455"/>
      <c r="CM42" s="456"/>
      <c r="CN42" s="457"/>
      <c r="CO42" s="455"/>
      <c r="CP42" s="456"/>
      <c r="CQ42" s="457"/>
      <c r="CR42" s="455"/>
      <c r="CS42" s="456"/>
      <c r="CT42" s="457"/>
      <c r="CU42" s="458"/>
      <c r="CV42" s="459"/>
      <c r="CW42" s="457"/>
      <c r="CX42" s="455"/>
      <c r="CY42" s="456"/>
      <c r="CZ42" s="457"/>
      <c r="DA42" s="458"/>
      <c r="DB42" s="459"/>
      <c r="DC42" s="457"/>
      <c r="DD42" s="458"/>
      <c r="DE42" s="459"/>
      <c r="DF42" s="457"/>
      <c r="DG42" s="458"/>
      <c r="DH42" s="459"/>
      <c r="DI42" s="457"/>
      <c r="DJ42" s="460"/>
      <c r="DK42" s="461"/>
      <c r="DL42" s="465"/>
      <c r="DM42" s="462"/>
      <c r="DN42" s="461"/>
      <c r="DO42" s="463"/>
      <c r="DP42" s="460"/>
      <c r="DQ42" s="464"/>
      <c r="DR42" s="465"/>
      <c r="DS42" s="460"/>
      <c r="DT42" s="464"/>
      <c r="DU42" s="465"/>
      <c r="DV42" s="460"/>
      <c r="DW42" s="464"/>
      <c r="DX42" s="465"/>
      <c r="DY42" s="460"/>
      <c r="DZ42" s="464"/>
      <c r="EA42" s="465"/>
      <c r="EB42" s="460"/>
      <c r="EC42" s="464"/>
      <c r="ED42" s="465"/>
      <c r="EE42" s="460"/>
      <c r="EF42" s="464"/>
      <c r="EG42" s="465"/>
      <c r="EH42" s="494"/>
      <c r="EI42" s="495"/>
      <c r="EJ42" s="465"/>
      <c r="EK42" s="494"/>
      <c r="EL42" s="495"/>
      <c r="EM42" s="496"/>
      <c r="EN42" s="494"/>
      <c r="EO42" s="495"/>
      <c r="EP42" s="496"/>
      <c r="EQ42" s="494"/>
      <c r="ER42" s="495"/>
      <c r="ES42" s="465"/>
      <c r="EU42" s="610"/>
      <c r="EV42" s="611"/>
      <c r="EW42" s="465"/>
      <c r="EX42" s="610"/>
      <c r="EY42" s="611"/>
      <c r="EZ42" s="612"/>
      <c r="FA42" s="610"/>
      <c r="FB42" s="611"/>
      <c r="FC42" s="612"/>
      <c r="FD42" s="610"/>
      <c r="FE42" s="611"/>
      <c r="FF42" s="612"/>
      <c r="FH42" s="633"/>
      <c r="FI42" s="634"/>
      <c r="FJ42" s="635"/>
      <c r="FK42" s="633"/>
      <c r="FL42" s="634"/>
      <c r="FM42" s="635"/>
      <c r="FN42" s="633"/>
      <c r="FO42" s="634"/>
      <c r="FP42" s="635"/>
      <c r="FQ42" s="633"/>
      <c r="FR42" s="634"/>
      <c r="FS42" s="635"/>
    </row>
    <row r="43" spans="1:175" ht="16.5" thickBot="1" x14ac:dyDescent="0.55000000000000004">
      <c r="A43" s="13"/>
      <c r="C43" s="14"/>
      <c r="D43" s="15"/>
      <c r="E43" s="15"/>
      <c r="F43" s="15"/>
      <c r="G43" s="15"/>
      <c r="H43" s="15"/>
      <c r="I43" s="15"/>
      <c r="J43" s="15"/>
      <c r="K43" s="15"/>
      <c r="L43" s="15"/>
      <c r="M43" s="15"/>
      <c r="N43" s="16"/>
      <c r="O43" s="7"/>
      <c r="P43" s="7"/>
      <c r="Q43" s="7"/>
      <c r="R43" s="7"/>
      <c r="S43" s="7"/>
      <c r="T43" s="7"/>
      <c r="U43" s="7"/>
      <c r="V43" s="7"/>
      <c r="W43" s="7"/>
      <c r="X43" s="7"/>
      <c r="Y43" s="7"/>
      <c r="Z43" s="7"/>
      <c r="AA43" s="15"/>
      <c r="AB43" s="15"/>
      <c r="AC43" s="15"/>
      <c r="AD43" s="16"/>
      <c r="CH43" s="4" t="s">
        <v>106</v>
      </c>
      <c r="CJ43" s="555" t="s">
        <v>126</v>
      </c>
      <c r="CK43" s="552"/>
      <c r="CL43" s="774">
        <v>12</v>
      </c>
      <c r="CM43" s="775"/>
      <c r="CN43" s="776"/>
      <c r="CO43" s="774">
        <v>16</v>
      </c>
      <c r="CP43" s="775"/>
      <c r="CQ43" s="776"/>
      <c r="CR43" s="774">
        <v>61</v>
      </c>
      <c r="CS43" s="775"/>
      <c r="CT43" s="776"/>
      <c r="CU43" s="774">
        <v>26</v>
      </c>
      <c r="CV43" s="775"/>
      <c r="CW43" s="776"/>
      <c r="CX43" s="780">
        <v>45</v>
      </c>
      <c r="CY43" s="781"/>
      <c r="CZ43" s="782"/>
      <c r="DA43" s="768">
        <v>34</v>
      </c>
      <c r="DB43" s="769"/>
      <c r="DC43" s="770"/>
      <c r="DD43" s="768">
        <v>55</v>
      </c>
      <c r="DE43" s="769"/>
      <c r="DF43" s="770"/>
      <c r="DG43" s="768">
        <v>34</v>
      </c>
      <c r="DH43" s="769"/>
      <c r="DI43" s="770"/>
      <c r="DJ43" s="780">
        <v>27</v>
      </c>
      <c r="DK43" s="781"/>
      <c r="DL43" s="782"/>
      <c r="DM43" s="768">
        <v>20</v>
      </c>
      <c r="DN43" s="769"/>
      <c r="DO43" s="770"/>
      <c r="DP43" s="768">
        <v>50</v>
      </c>
      <c r="DQ43" s="769"/>
      <c r="DR43" s="770"/>
      <c r="DS43" s="795">
        <v>7</v>
      </c>
      <c r="DT43" s="796"/>
      <c r="DU43" s="797"/>
      <c r="DV43" s="506">
        <v>1</v>
      </c>
      <c r="DW43" s="507">
        <v>17</v>
      </c>
      <c r="DX43" s="508"/>
      <c r="DY43" s="516">
        <v>3</v>
      </c>
      <c r="DZ43" s="517">
        <v>12</v>
      </c>
      <c r="EA43" s="518">
        <v>54</v>
      </c>
      <c r="EB43" s="516">
        <v>16</v>
      </c>
      <c r="EC43" s="517">
        <v>1</v>
      </c>
      <c r="ED43" s="518">
        <v>17</v>
      </c>
      <c r="EE43" s="516">
        <v>2</v>
      </c>
      <c r="EF43" s="517"/>
      <c r="EG43" s="518">
        <v>25</v>
      </c>
      <c r="EH43" s="597">
        <v>2</v>
      </c>
      <c r="EI43" s="664"/>
      <c r="EJ43" s="665">
        <v>2</v>
      </c>
      <c r="EK43" s="460">
        <v>11</v>
      </c>
      <c r="EL43" s="464">
        <v>15</v>
      </c>
      <c r="EM43" s="465">
        <v>2</v>
      </c>
      <c r="EN43" s="460">
        <v>1</v>
      </c>
      <c r="EO43" s="461"/>
      <c r="EP43" s="465">
        <v>5</v>
      </c>
      <c r="EQ43" s="511">
        <v>1</v>
      </c>
      <c r="ER43" s="433">
        <v>9</v>
      </c>
      <c r="ES43" s="471">
        <v>2</v>
      </c>
      <c r="EU43" s="597">
        <v>24</v>
      </c>
      <c r="EV43" s="664">
        <v>5</v>
      </c>
      <c r="EW43" s="665"/>
      <c r="EX43" s="460">
        <v>6</v>
      </c>
      <c r="EY43" s="464">
        <v>10</v>
      </c>
      <c r="EZ43" s="465">
        <v>7</v>
      </c>
      <c r="FA43" s="460">
        <v>7</v>
      </c>
      <c r="FB43" s="697"/>
      <c r="FC43" s="698"/>
      <c r="FD43" s="729"/>
      <c r="FE43" s="730"/>
      <c r="FF43" s="731"/>
      <c r="FH43" s="636"/>
      <c r="FI43" s="637"/>
      <c r="FJ43" s="638"/>
      <c r="FK43" s="720"/>
      <c r="FL43" s="721"/>
      <c r="FM43" s="722"/>
      <c r="FN43" s="720"/>
      <c r="FO43" s="721"/>
      <c r="FP43" s="722"/>
      <c r="FQ43" s="720"/>
      <c r="FR43" s="721"/>
      <c r="FS43" s="722"/>
    </row>
    <row r="44" spans="1:175" ht="16.5" thickBot="1" x14ac:dyDescent="0.55000000000000004">
      <c r="A44" s="13"/>
      <c r="C44" s="14"/>
      <c r="D44" s="15"/>
      <c r="E44" s="15"/>
      <c r="F44" s="15"/>
      <c r="G44" s="15"/>
      <c r="H44" s="15"/>
      <c r="I44" s="15"/>
      <c r="J44" s="15"/>
      <c r="K44" s="15"/>
      <c r="L44" s="15"/>
      <c r="M44" s="15"/>
      <c r="N44" s="16"/>
      <c r="O44" s="7"/>
      <c r="P44" s="7"/>
      <c r="Q44" s="7"/>
      <c r="R44" s="7"/>
      <c r="S44" s="7"/>
      <c r="T44" s="7"/>
      <c r="U44" s="7"/>
      <c r="V44" s="7"/>
      <c r="W44" s="7"/>
      <c r="X44" s="7"/>
      <c r="Y44" s="7"/>
      <c r="Z44" s="7"/>
      <c r="AA44" s="15"/>
      <c r="AB44" s="15"/>
      <c r="AC44" s="15"/>
      <c r="AD44" s="16"/>
      <c r="CL44" s="415"/>
      <c r="CM44" s="415"/>
      <c r="CN44" s="415"/>
      <c r="CO44" s="415"/>
      <c r="CP44" s="415"/>
      <c r="CQ44" s="415"/>
      <c r="CR44" s="415"/>
      <c r="CS44" s="415"/>
      <c r="CT44" s="415"/>
      <c r="CU44" s="415"/>
      <c r="CV44" s="415"/>
      <c r="CW44" s="415"/>
      <c r="CX44" s="562"/>
      <c r="CY44" s="563"/>
      <c r="CZ44" s="563"/>
      <c r="DA44" s="415"/>
      <c r="DB44" s="415"/>
      <c r="DC44" s="415"/>
      <c r="DD44" s="415"/>
      <c r="DE44" s="415"/>
      <c r="DF44" s="415"/>
      <c r="DG44" s="373"/>
      <c r="DH44" s="373"/>
      <c r="DI44" s="373"/>
      <c r="DJ44" s="425"/>
      <c r="DK44" s="425"/>
      <c r="DL44" s="425"/>
      <c r="DM44" s="431"/>
      <c r="DN44" s="431"/>
      <c r="DO44" s="431"/>
      <c r="DP44" s="431"/>
      <c r="DQ44" s="431"/>
      <c r="DR44" s="431"/>
      <c r="DS44" s="431"/>
      <c r="DT44" s="431"/>
      <c r="DU44" s="431"/>
      <c r="DV44" s="425"/>
      <c r="DW44" s="425"/>
      <c r="DX44" s="425"/>
      <c r="DY44" s="431"/>
      <c r="DZ44" s="431"/>
      <c r="EA44" s="431"/>
      <c r="EB44" s="431"/>
      <c r="EC44" s="431"/>
      <c r="ED44" s="431"/>
      <c r="EE44" s="431"/>
      <c r="EF44" s="431"/>
      <c r="EG44" s="431"/>
      <c r="EH44" s="500"/>
      <c r="EI44" s="500"/>
      <c r="EJ44" s="500"/>
      <c r="EK44" s="501"/>
      <c r="EL44" s="501"/>
      <c r="EM44" s="501"/>
      <c r="EN44" s="501"/>
      <c r="EO44" s="501"/>
      <c r="EP44" s="501"/>
      <c r="EQ44" s="501"/>
      <c r="ER44" s="501"/>
      <c r="ES44" s="501"/>
      <c r="EU44" s="500"/>
      <c r="EV44" s="500"/>
      <c r="EW44" s="500"/>
      <c r="EX44" s="501"/>
      <c r="EY44" s="501"/>
      <c r="EZ44" s="501"/>
      <c r="FA44" s="501"/>
      <c r="FB44" s="501"/>
      <c r="FC44" s="501"/>
      <c r="FD44" s="501"/>
      <c r="FE44" s="501"/>
      <c r="FF44" s="501"/>
      <c r="FH44" s="500"/>
      <c r="FI44" s="500"/>
      <c r="FJ44" s="500"/>
      <c r="FK44" s="501"/>
      <c r="FL44" s="501"/>
      <c r="FM44" s="501"/>
      <c r="FN44" s="501"/>
      <c r="FO44" s="501"/>
      <c r="FP44" s="501"/>
      <c r="FQ44" s="501"/>
      <c r="FR44" s="501"/>
      <c r="FS44" s="501"/>
    </row>
    <row r="45" spans="1:175" ht="15.75" hidden="1" customHeight="1" thickBot="1" x14ac:dyDescent="0.55000000000000004">
      <c r="A45" s="13"/>
      <c r="C45" s="14"/>
      <c r="D45" s="15"/>
      <c r="E45" s="15"/>
      <c r="F45" s="15"/>
      <c r="G45" s="15"/>
      <c r="H45" s="15"/>
      <c r="I45" s="15"/>
      <c r="J45" s="15"/>
      <c r="K45" s="15"/>
      <c r="L45" s="15"/>
      <c r="M45" s="15"/>
      <c r="N45" s="16"/>
      <c r="O45" s="7"/>
      <c r="P45" s="7"/>
      <c r="Q45" s="7"/>
      <c r="R45" s="7"/>
      <c r="S45" s="7"/>
      <c r="T45" s="7"/>
      <c r="U45" s="7"/>
      <c r="V45" s="7"/>
      <c r="W45" s="7"/>
      <c r="X45" s="7"/>
      <c r="Y45" s="7"/>
      <c r="Z45" s="7"/>
      <c r="AA45" s="15"/>
      <c r="AB45" s="15"/>
      <c r="AC45" s="15"/>
      <c r="AD45" s="16"/>
      <c r="CJ45" s="446" t="s">
        <v>111</v>
      </c>
      <c r="CK45" s="343"/>
      <c r="CL45" s="374"/>
      <c r="CM45" s="375"/>
      <c r="CN45" s="376"/>
      <c r="CO45" s="374"/>
      <c r="CP45" s="375"/>
      <c r="CQ45" s="376"/>
      <c r="CR45" s="374"/>
      <c r="CS45" s="375"/>
      <c r="CT45" s="376"/>
      <c r="CU45" s="374"/>
      <c r="CV45" s="375"/>
      <c r="CW45" s="376"/>
      <c r="CX45" s="802">
        <v>33</v>
      </c>
      <c r="CY45" s="803"/>
      <c r="CZ45" s="804"/>
      <c r="DA45" s="771">
        <v>15</v>
      </c>
      <c r="DB45" s="772"/>
      <c r="DC45" s="773"/>
      <c r="DD45" s="771">
        <v>44</v>
      </c>
      <c r="DE45" s="772"/>
      <c r="DF45" s="773"/>
      <c r="DG45" s="771">
        <v>46</v>
      </c>
      <c r="DH45" s="772"/>
      <c r="DI45" s="773"/>
      <c r="DJ45" s="513">
        <v>2</v>
      </c>
      <c r="DK45" s="514">
        <v>3</v>
      </c>
      <c r="DL45" s="515">
        <v>3</v>
      </c>
      <c r="DM45" s="777">
        <v>36</v>
      </c>
      <c r="DN45" s="778"/>
      <c r="DO45" s="779"/>
      <c r="DP45" s="777">
        <v>21</v>
      </c>
      <c r="DQ45" s="778"/>
      <c r="DR45" s="779"/>
      <c r="DS45" s="777">
        <v>7</v>
      </c>
      <c r="DT45" s="778"/>
      <c r="DU45" s="779"/>
      <c r="DV45" s="792">
        <v>30</v>
      </c>
      <c r="DW45" s="793"/>
      <c r="DX45" s="794"/>
      <c r="DY45" s="786">
        <v>53</v>
      </c>
      <c r="DZ45" s="787"/>
      <c r="EA45" s="788"/>
      <c r="EB45" s="786">
        <v>26</v>
      </c>
      <c r="EC45" s="787"/>
      <c r="ED45" s="788"/>
      <c r="EE45" s="786">
        <v>15</v>
      </c>
      <c r="EF45" s="787"/>
      <c r="EG45" s="788"/>
      <c r="EH45" s="702">
        <v>30</v>
      </c>
      <c r="EI45" s="703"/>
      <c r="EJ45" s="704"/>
      <c r="EK45" s="705">
        <v>53</v>
      </c>
      <c r="EL45" s="706"/>
      <c r="EM45" s="707"/>
      <c r="EN45" s="705">
        <v>26</v>
      </c>
      <c r="EO45" s="706"/>
      <c r="EP45" s="707"/>
      <c r="EQ45" s="705">
        <v>15</v>
      </c>
      <c r="ER45" s="706"/>
      <c r="ES45" s="707"/>
      <c r="EU45" s="702"/>
      <c r="EV45" s="703"/>
      <c r="EW45" s="704"/>
      <c r="EX45" s="705"/>
      <c r="EY45" s="706"/>
      <c r="EZ45" s="707"/>
      <c r="FA45" s="705"/>
      <c r="FB45" s="706"/>
      <c r="FC45" s="707"/>
      <c r="FD45" s="705"/>
      <c r="FE45" s="706"/>
      <c r="FF45" s="707"/>
      <c r="FH45" s="702"/>
      <c r="FI45" s="703"/>
      <c r="FJ45" s="704"/>
      <c r="FK45" s="705"/>
      <c r="FL45" s="706"/>
      <c r="FM45" s="707"/>
      <c r="FN45" s="705"/>
      <c r="FO45" s="706"/>
      <c r="FP45" s="707"/>
      <c r="FQ45" s="705"/>
      <c r="FR45" s="706"/>
      <c r="FS45" s="707"/>
    </row>
    <row r="46" spans="1:175" ht="15.75" hidden="1" customHeight="1" thickBot="1" x14ac:dyDescent="0.55000000000000004">
      <c r="A46" s="13"/>
      <c r="C46" s="14"/>
      <c r="D46" s="15"/>
      <c r="E46" s="15"/>
      <c r="F46" s="15"/>
      <c r="G46" s="15"/>
      <c r="H46" s="15"/>
      <c r="I46" s="15"/>
      <c r="J46" s="15"/>
      <c r="K46" s="15"/>
      <c r="L46" s="15"/>
      <c r="M46" s="15"/>
      <c r="N46" s="16"/>
      <c r="O46" s="7"/>
      <c r="P46" s="7"/>
      <c r="Q46" s="7"/>
      <c r="R46" s="7"/>
      <c r="S46" s="7"/>
      <c r="T46" s="7"/>
      <c r="U46" s="7"/>
      <c r="V46" s="7"/>
      <c r="W46" s="7"/>
      <c r="X46" s="7"/>
      <c r="Y46" s="7"/>
      <c r="Z46" s="7"/>
      <c r="AA46" s="15"/>
      <c r="AB46" s="15"/>
      <c r="AC46" s="15"/>
      <c r="AD46" s="16"/>
      <c r="CJ46" s="446"/>
      <c r="CK46" s="343"/>
      <c r="CL46" s="374"/>
      <c r="CM46" s="375"/>
      <c r="CN46" s="376"/>
      <c r="CO46" s="374"/>
      <c r="CP46" s="375"/>
      <c r="CQ46" s="376"/>
      <c r="CR46" s="374"/>
      <c r="CS46" s="375"/>
      <c r="CT46" s="376"/>
      <c r="CU46" s="374"/>
      <c r="CV46" s="375"/>
      <c r="CW46" s="376"/>
      <c r="CX46" s="442"/>
      <c r="CY46" s="443"/>
      <c r="CZ46" s="444"/>
      <c r="DA46" s="374"/>
      <c r="DB46" s="375"/>
      <c r="DC46" s="376"/>
      <c r="DD46" s="374"/>
      <c r="DE46" s="375"/>
      <c r="DF46" s="376"/>
      <c r="DG46" s="374"/>
      <c r="DH46" s="375"/>
      <c r="DI46" s="376"/>
      <c r="DJ46" s="466"/>
      <c r="DK46" s="467"/>
      <c r="DL46" s="468"/>
      <c r="DM46" s="447"/>
      <c r="DN46" s="448"/>
      <c r="DO46" s="449"/>
      <c r="DP46" s="447"/>
      <c r="DQ46" s="448"/>
      <c r="DR46" s="449"/>
      <c r="DS46" s="447"/>
      <c r="DT46" s="448"/>
      <c r="DU46" s="449"/>
      <c r="DV46" s="466"/>
      <c r="DW46" s="467"/>
      <c r="DX46" s="468"/>
      <c r="DY46" s="447"/>
      <c r="DZ46" s="448"/>
      <c r="EA46" s="449"/>
      <c r="EB46" s="447"/>
      <c r="EC46" s="448"/>
      <c r="ED46" s="449"/>
      <c r="EE46" s="447"/>
      <c r="EF46" s="448"/>
      <c r="EG46" s="449"/>
      <c r="EH46" s="497"/>
      <c r="EI46" s="498"/>
      <c r="EJ46" s="499"/>
      <c r="EK46" s="485"/>
      <c r="EL46" s="486"/>
      <c r="EM46" s="487"/>
      <c r="EN46" s="485"/>
      <c r="EO46" s="486"/>
      <c r="EP46" s="487"/>
      <c r="EQ46" s="485"/>
      <c r="ER46" s="486"/>
      <c r="ES46" s="487"/>
      <c r="EU46" s="497"/>
      <c r="EV46" s="498"/>
      <c r="EW46" s="499"/>
      <c r="EX46" s="485"/>
      <c r="EY46" s="486"/>
      <c r="EZ46" s="487"/>
      <c r="FA46" s="485"/>
      <c r="FB46" s="486"/>
      <c r="FC46" s="487"/>
      <c r="FD46" s="485"/>
      <c r="FE46" s="486"/>
      <c r="FF46" s="487"/>
      <c r="FH46" s="497"/>
      <c r="FI46" s="498"/>
      <c r="FJ46" s="499"/>
      <c r="FK46" s="485"/>
      <c r="FL46" s="486"/>
      <c r="FM46" s="487"/>
      <c r="FN46" s="485"/>
      <c r="FO46" s="486"/>
      <c r="FP46" s="487"/>
      <c r="FQ46" s="485"/>
      <c r="FR46" s="486"/>
      <c r="FS46" s="487"/>
    </row>
    <row r="47" spans="1:175" ht="15.75" hidden="1" customHeight="1" thickBot="1" x14ac:dyDescent="0.55000000000000004">
      <c r="A47" s="13"/>
      <c r="C47" s="14"/>
      <c r="D47" s="15"/>
      <c r="E47" s="15"/>
      <c r="F47" s="15"/>
      <c r="G47" s="15"/>
      <c r="H47" s="15"/>
      <c r="I47" s="15"/>
      <c r="J47" s="15"/>
      <c r="K47" s="15"/>
      <c r="L47" s="15"/>
      <c r="M47" s="15"/>
      <c r="N47" s="16"/>
      <c r="O47" s="7"/>
      <c r="P47" s="7"/>
      <c r="Q47" s="7"/>
      <c r="R47" s="7"/>
      <c r="S47" s="7"/>
      <c r="T47" s="7"/>
      <c r="U47" s="7"/>
      <c r="V47" s="7"/>
      <c r="W47" s="7"/>
      <c r="X47" s="7"/>
      <c r="Y47" s="7"/>
      <c r="Z47" s="7"/>
      <c r="AA47" s="15"/>
      <c r="AB47" s="15"/>
      <c r="AC47" s="15"/>
      <c r="AD47" s="16"/>
      <c r="CJ47" s="446" t="s">
        <v>112</v>
      </c>
      <c r="CK47" s="343"/>
      <c r="CL47" s="783"/>
      <c r="CM47" s="784"/>
      <c r="CN47" s="785"/>
      <c r="CO47" s="783"/>
      <c r="CP47" s="784"/>
      <c r="CQ47" s="785"/>
      <c r="CR47" s="783"/>
      <c r="CS47" s="784"/>
      <c r="CT47" s="785"/>
      <c r="CU47" s="783"/>
      <c r="CV47" s="784"/>
      <c r="CW47" s="785"/>
      <c r="CX47" s="783"/>
      <c r="CY47" s="784"/>
      <c r="CZ47" s="785"/>
      <c r="DA47" s="356"/>
      <c r="DB47" s="357"/>
      <c r="DC47" s="418"/>
      <c r="DD47" s="356"/>
      <c r="DE47" s="357"/>
      <c r="DF47" s="418"/>
      <c r="DG47" s="356"/>
      <c r="DH47" s="357"/>
      <c r="DI47" s="418"/>
      <c r="DJ47" s="426"/>
      <c r="DK47" s="434"/>
      <c r="DL47" s="441"/>
      <c r="DM47" s="439"/>
      <c r="DN47" s="357"/>
      <c r="DO47" s="441"/>
      <c r="DP47" s="756">
        <v>38</v>
      </c>
      <c r="DQ47" s="757"/>
      <c r="DR47" s="758"/>
      <c r="DS47" s="756">
        <v>3</v>
      </c>
      <c r="DT47" s="757"/>
      <c r="DU47" s="758"/>
      <c r="DV47" s="735">
        <v>18</v>
      </c>
      <c r="DW47" s="736"/>
      <c r="DX47" s="737"/>
      <c r="DY47" s="735">
        <v>52</v>
      </c>
      <c r="DZ47" s="736"/>
      <c r="EA47" s="737"/>
      <c r="EB47" s="735">
        <v>26</v>
      </c>
      <c r="EC47" s="736"/>
      <c r="ED47" s="737"/>
      <c r="EE47" s="735">
        <v>15</v>
      </c>
      <c r="EF47" s="736"/>
      <c r="EG47" s="737"/>
      <c r="EH47" s="711">
        <v>18</v>
      </c>
      <c r="EI47" s="712"/>
      <c r="EJ47" s="713"/>
      <c r="EK47" s="711">
        <v>52</v>
      </c>
      <c r="EL47" s="712"/>
      <c r="EM47" s="713"/>
      <c r="EN47" s="711">
        <v>26</v>
      </c>
      <c r="EO47" s="712"/>
      <c r="EP47" s="713"/>
      <c r="EQ47" s="711">
        <v>15</v>
      </c>
      <c r="ER47" s="712"/>
      <c r="ES47" s="713"/>
      <c r="EU47" s="711"/>
      <c r="EV47" s="712"/>
      <c r="EW47" s="713"/>
      <c r="EX47" s="711"/>
      <c r="EY47" s="712"/>
      <c r="EZ47" s="713"/>
      <c r="FA47" s="711"/>
      <c r="FB47" s="712"/>
      <c r="FC47" s="713"/>
      <c r="FD47" s="711"/>
      <c r="FE47" s="712"/>
      <c r="FF47" s="713"/>
      <c r="FH47" s="711"/>
      <c r="FI47" s="712"/>
      <c r="FJ47" s="713"/>
      <c r="FK47" s="711"/>
      <c r="FL47" s="712"/>
      <c r="FM47" s="713"/>
      <c r="FN47" s="711"/>
      <c r="FO47" s="712"/>
      <c r="FP47" s="713"/>
      <c r="FQ47" s="711"/>
      <c r="FR47" s="712"/>
      <c r="FS47" s="713"/>
    </row>
    <row r="48" spans="1:175" ht="15.75" hidden="1" customHeight="1" thickBot="1" x14ac:dyDescent="0.55000000000000004">
      <c r="A48" s="13"/>
      <c r="C48" s="14"/>
      <c r="D48" s="15"/>
      <c r="E48" s="15"/>
      <c r="F48" s="15"/>
      <c r="G48" s="15"/>
      <c r="H48" s="15"/>
      <c r="I48" s="15"/>
      <c r="J48" s="15"/>
      <c r="K48" s="15"/>
      <c r="L48" s="15"/>
      <c r="M48" s="15"/>
      <c r="N48" s="16"/>
      <c r="O48" s="7"/>
      <c r="P48" s="7"/>
      <c r="Q48" s="7"/>
      <c r="R48" s="7"/>
      <c r="S48" s="7"/>
      <c r="T48" s="7"/>
      <c r="U48" s="7"/>
      <c r="V48" s="7"/>
      <c r="W48" s="7"/>
      <c r="X48" s="7"/>
      <c r="Y48" s="7"/>
      <c r="Z48" s="7"/>
      <c r="AA48" s="15"/>
      <c r="AB48" s="15"/>
      <c r="AC48" s="15"/>
      <c r="AD48" s="16"/>
      <c r="CJ48" s="446"/>
      <c r="CK48" s="343"/>
      <c r="CL48" s="372"/>
      <c r="CM48" s="415"/>
      <c r="CN48" s="445"/>
      <c r="CO48" s="372"/>
      <c r="CP48" s="415"/>
      <c r="CQ48" s="445"/>
      <c r="CR48" s="372"/>
      <c r="CS48" s="415"/>
      <c r="CT48" s="445"/>
      <c r="CU48" s="372"/>
      <c r="CV48" s="415"/>
      <c r="CW48" s="445"/>
      <c r="CX48" s="455"/>
      <c r="CY48" s="456"/>
      <c r="CZ48" s="457"/>
      <c r="DA48" s="458"/>
      <c r="DB48" s="459"/>
      <c r="DC48" s="457"/>
      <c r="DD48" s="458"/>
      <c r="DE48" s="459"/>
      <c r="DF48" s="457"/>
      <c r="DG48" s="458"/>
      <c r="DH48" s="459"/>
      <c r="DI48" s="457"/>
      <c r="DJ48" s="460"/>
      <c r="DK48" s="461"/>
      <c r="DL48" s="465"/>
      <c r="DM48" s="462"/>
      <c r="DN48" s="459"/>
      <c r="DO48" s="465"/>
      <c r="DP48" s="460"/>
      <c r="DQ48" s="464"/>
      <c r="DR48" s="465"/>
      <c r="DS48" s="460"/>
      <c r="DT48" s="464"/>
      <c r="DU48" s="465"/>
      <c r="DV48" s="460"/>
      <c r="DW48" s="464"/>
      <c r="DX48" s="465"/>
      <c r="DY48" s="460"/>
      <c r="DZ48" s="464"/>
      <c r="EA48" s="465"/>
      <c r="EB48" s="460"/>
      <c r="EC48" s="464"/>
      <c r="ED48" s="465"/>
      <c r="EE48" s="460"/>
      <c r="EF48" s="464"/>
      <c r="EG48" s="465"/>
      <c r="EH48" s="494"/>
      <c r="EI48" s="495"/>
      <c r="EJ48" s="496"/>
      <c r="EK48" s="494"/>
      <c r="EL48" s="495"/>
      <c r="EM48" s="496"/>
      <c r="EN48" s="494"/>
      <c r="EO48" s="495"/>
      <c r="EP48" s="496"/>
      <c r="EQ48" s="494"/>
      <c r="ER48" s="495"/>
      <c r="ES48" s="496"/>
      <c r="EU48" s="494"/>
      <c r="EV48" s="495"/>
      <c r="EW48" s="496"/>
      <c r="EX48" s="494"/>
      <c r="EY48" s="495"/>
      <c r="EZ48" s="496"/>
      <c r="FA48" s="494"/>
      <c r="FB48" s="495"/>
      <c r="FC48" s="496"/>
      <c r="FD48" s="494"/>
      <c r="FE48" s="495"/>
      <c r="FF48" s="496"/>
      <c r="FH48" s="494"/>
      <c r="FI48" s="495"/>
      <c r="FJ48" s="496"/>
      <c r="FK48" s="494"/>
      <c r="FL48" s="495"/>
      <c r="FM48" s="496"/>
      <c r="FN48" s="494"/>
      <c r="FO48" s="495"/>
      <c r="FP48" s="496"/>
      <c r="FQ48" s="494"/>
      <c r="FR48" s="495"/>
      <c r="FS48" s="496"/>
    </row>
    <row r="49" spans="1:201" x14ac:dyDescent="0.5">
      <c r="A49" s="13"/>
      <c r="C49" s="14"/>
      <c r="D49" s="15"/>
      <c r="E49" s="15"/>
      <c r="F49" s="15"/>
      <c r="G49" s="15"/>
      <c r="H49" s="15"/>
      <c r="I49" s="15"/>
      <c r="J49" s="15"/>
      <c r="K49" s="15"/>
      <c r="L49" s="15"/>
      <c r="M49" s="15"/>
      <c r="N49" s="16"/>
      <c r="O49" s="7"/>
      <c r="P49" s="7"/>
      <c r="Q49" s="7"/>
      <c r="R49" s="7"/>
      <c r="S49" s="7"/>
      <c r="T49" s="7"/>
      <c r="U49" s="7"/>
      <c r="V49" s="7"/>
      <c r="W49" s="7"/>
      <c r="X49" s="7"/>
      <c r="Y49" s="7"/>
      <c r="Z49" s="7"/>
      <c r="AA49" s="15"/>
      <c r="AB49" s="15"/>
      <c r="AC49" s="15"/>
      <c r="AD49" s="16"/>
      <c r="CJ49" s="561" t="s">
        <v>135</v>
      </c>
      <c r="CK49" s="553"/>
      <c r="CL49" s="519"/>
      <c r="CM49" s="520"/>
      <c r="CN49" s="521"/>
      <c r="CO49" s="519"/>
      <c r="CP49" s="520"/>
      <c r="CQ49" s="521"/>
      <c r="CR49" s="519"/>
      <c r="CS49" s="520"/>
      <c r="CT49" s="521"/>
      <c r="CU49" s="519"/>
      <c r="CV49" s="520"/>
      <c r="CW49" s="521"/>
      <c r="CX49" s="810">
        <v>33</v>
      </c>
      <c r="CY49" s="811"/>
      <c r="CZ49" s="812"/>
      <c r="DA49" s="805">
        <v>15</v>
      </c>
      <c r="DB49" s="806"/>
      <c r="DC49" s="807"/>
      <c r="DD49" s="805">
        <v>44</v>
      </c>
      <c r="DE49" s="806"/>
      <c r="DF49" s="807"/>
      <c r="DG49" s="805">
        <v>46</v>
      </c>
      <c r="DH49" s="806"/>
      <c r="DI49" s="807"/>
      <c r="DJ49" s="765">
        <v>35</v>
      </c>
      <c r="DK49" s="766"/>
      <c r="DL49" s="767"/>
      <c r="DM49" s="756">
        <v>21</v>
      </c>
      <c r="DN49" s="757"/>
      <c r="DO49" s="758"/>
      <c r="DP49" s="756">
        <v>4</v>
      </c>
      <c r="DQ49" s="757"/>
      <c r="DR49" s="758"/>
      <c r="DS49" s="756">
        <v>30</v>
      </c>
      <c r="DT49" s="757"/>
      <c r="DU49" s="758"/>
      <c r="DV49" s="789">
        <v>8</v>
      </c>
      <c r="DW49" s="790"/>
      <c r="DX49" s="791"/>
      <c r="DY49" s="735">
        <v>9</v>
      </c>
      <c r="DZ49" s="736"/>
      <c r="EA49" s="737"/>
      <c r="EB49" s="735">
        <v>82</v>
      </c>
      <c r="EC49" s="736"/>
      <c r="ED49" s="737"/>
      <c r="EE49" s="735">
        <v>24</v>
      </c>
      <c r="EF49" s="736"/>
      <c r="EG49" s="737"/>
      <c r="EH49" s="813">
        <v>8</v>
      </c>
      <c r="EI49" s="814"/>
      <c r="EJ49" s="815"/>
      <c r="EK49" s="711">
        <v>0</v>
      </c>
      <c r="EL49" s="712"/>
      <c r="EM49" s="713"/>
      <c r="EN49" s="711">
        <v>29</v>
      </c>
      <c r="EO49" s="712"/>
      <c r="EP49" s="713"/>
      <c r="EQ49" s="711"/>
      <c r="ER49" s="712"/>
      <c r="ES49" s="713"/>
      <c r="EU49" s="714">
        <v>21</v>
      </c>
      <c r="EV49" s="715"/>
      <c r="EW49" s="716"/>
      <c r="EX49" s="714">
        <v>17</v>
      </c>
      <c r="EY49" s="715"/>
      <c r="EZ49" s="716">
        <v>13</v>
      </c>
      <c r="FA49" s="699">
        <v>10</v>
      </c>
      <c r="FB49" s="700"/>
      <c r="FC49" s="701"/>
      <c r="FD49" s="699">
        <v>20</v>
      </c>
      <c r="FE49" s="700"/>
      <c r="FF49" s="701"/>
      <c r="FH49" s="717">
        <v>43</v>
      </c>
      <c r="FI49" s="718"/>
      <c r="FJ49" s="719"/>
      <c r="FK49" s="708">
        <v>18</v>
      </c>
      <c r="FL49" s="709"/>
      <c r="FM49" s="710"/>
      <c r="FN49" s="708">
        <v>6</v>
      </c>
      <c r="FO49" s="709"/>
      <c r="FP49" s="710"/>
      <c r="FQ49" s="708">
        <v>16</v>
      </c>
      <c r="FR49" s="709"/>
      <c r="FS49" s="710"/>
    </row>
    <row r="50" spans="1:201" ht="15" hidden="1" customHeight="1" x14ac:dyDescent="0.5">
      <c r="A50" s="13"/>
      <c r="C50" s="14"/>
      <c r="D50" s="15"/>
      <c r="E50" s="15"/>
      <c r="F50" s="15"/>
      <c r="G50" s="15"/>
      <c r="H50" s="15"/>
      <c r="I50" s="15"/>
      <c r="J50" s="15"/>
      <c r="K50" s="15"/>
      <c r="L50" s="15"/>
      <c r="M50" s="15"/>
      <c r="N50" s="16"/>
      <c r="O50" s="7"/>
      <c r="P50" s="7"/>
      <c r="Q50" s="7"/>
      <c r="R50" s="7"/>
      <c r="S50" s="7"/>
      <c r="T50" s="7"/>
      <c r="U50" s="7"/>
      <c r="V50" s="7"/>
      <c r="W50" s="7"/>
      <c r="X50" s="7"/>
      <c r="Y50" s="7"/>
      <c r="Z50" s="7"/>
      <c r="AA50" s="15"/>
      <c r="AB50" s="15"/>
      <c r="AC50" s="15"/>
      <c r="AD50" s="16"/>
      <c r="CJ50" s="542"/>
      <c r="CK50" s="553"/>
      <c r="CL50" s="374"/>
      <c r="CM50" s="375"/>
      <c r="CN50" s="376"/>
      <c r="CO50" s="374"/>
      <c r="CP50" s="375"/>
      <c r="CQ50" s="376"/>
      <c r="CR50" s="374"/>
      <c r="CS50" s="375"/>
      <c r="CT50" s="376"/>
      <c r="CU50" s="374"/>
      <c r="CV50" s="375"/>
      <c r="CW50" s="376"/>
      <c r="CX50" s="442"/>
      <c r="CY50" s="443"/>
      <c r="CZ50" s="444"/>
      <c r="DA50" s="374"/>
      <c r="DB50" s="375"/>
      <c r="DC50" s="376"/>
      <c r="DD50" s="374"/>
      <c r="DE50" s="375"/>
      <c r="DF50" s="376"/>
      <c r="DG50" s="374"/>
      <c r="DH50" s="375"/>
      <c r="DI50" s="376"/>
      <c r="DJ50" s="466"/>
      <c r="DK50" s="467"/>
      <c r="DL50" s="468"/>
      <c r="DM50" s="447"/>
      <c r="DN50" s="448"/>
      <c r="DO50" s="449"/>
      <c r="DP50" s="447"/>
      <c r="DQ50" s="448"/>
      <c r="DR50" s="449"/>
      <c r="DS50" s="447"/>
      <c r="DT50" s="448"/>
      <c r="DU50" s="449"/>
      <c r="DV50" s="466"/>
      <c r="DW50" s="467"/>
      <c r="DX50" s="468"/>
      <c r="DY50" s="447"/>
      <c r="DZ50" s="448"/>
      <c r="EA50" s="449"/>
      <c r="EB50" s="447"/>
      <c r="EC50" s="448"/>
      <c r="ED50" s="449"/>
      <c r="EE50" s="447"/>
      <c r="EF50" s="448"/>
      <c r="EG50" s="449"/>
      <c r="EH50" s="497"/>
      <c r="EI50" s="498"/>
      <c r="EJ50" s="499"/>
      <c r="EK50" s="485"/>
      <c r="EL50" s="486"/>
      <c r="EM50" s="487"/>
      <c r="EN50" s="485"/>
      <c r="EO50" s="486"/>
      <c r="EP50" s="487"/>
      <c r="EQ50" s="485"/>
      <c r="ER50" s="486"/>
      <c r="ES50" s="487"/>
      <c r="EU50" s="613"/>
      <c r="EV50" s="614"/>
      <c r="EW50" s="615"/>
      <c r="EX50" s="447"/>
      <c r="EY50" s="448"/>
      <c r="EZ50" s="603"/>
      <c r="FA50" s="601"/>
      <c r="FB50" s="602"/>
      <c r="FC50" s="603"/>
      <c r="FD50" s="601"/>
      <c r="FE50" s="602"/>
      <c r="FF50" s="603"/>
      <c r="FH50" s="639"/>
      <c r="FI50" s="640"/>
      <c r="FJ50" s="641"/>
      <c r="FK50" s="624"/>
      <c r="FL50" s="625"/>
      <c r="FM50" s="626"/>
      <c r="FN50" s="624"/>
      <c r="FO50" s="625"/>
      <c r="FP50" s="626"/>
      <c r="FQ50" s="624"/>
      <c r="FR50" s="625"/>
      <c r="FS50" s="626"/>
    </row>
    <row r="51" spans="1:201" x14ac:dyDescent="0.5">
      <c r="A51" s="13"/>
      <c r="C51" s="14"/>
      <c r="D51" s="15"/>
      <c r="E51" s="15"/>
      <c r="F51" s="15"/>
      <c r="G51" s="15"/>
      <c r="H51" s="15"/>
      <c r="I51" s="15"/>
      <c r="J51" s="15"/>
      <c r="K51" s="15"/>
      <c r="L51" s="15"/>
      <c r="M51" s="15"/>
      <c r="N51" s="16"/>
      <c r="O51" s="7"/>
      <c r="P51" s="7"/>
      <c r="Q51" s="7"/>
      <c r="R51" s="7"/>
      <c r="S51" s="7"/>
      <c r="T51" s="7"/>
      <c r="U51" s="7"/>
      <c r="V51" s="7"/>
      <c r="W51" s="7"/>
      <c r="X51" s="7"/>
      <c r="Y51" s="7"/>
      <c r="Z51" s="7"/>
      <c r="AA51" s="15"/>
      <c r="AB51" s="15"/>
      <c r="AC51" s="15"/>
      <c r="AD51" s="16"/>
      <c r="CJ51" s="542" t="s">
        <v>130</v>
      </c>
      <c r="CK51" s="553"/>
      <c r="CL51" s="783"/>
      <c r="CM51" s="784"/>
      <c r="CN51" s="785"/>
      <c r="CO51" s="783"/>
      <c r="CP51" s="784"/>
      <c r="CQ51" s="785"/>
      <c r="CR51" s="783"/>
      <c r="CS51" s="784"/>
      <c r="CT51" s="785"/>
      <c r="CU51" s="783"/>
      <c r="CV51" s="784"/>
      <c r="CW51" s="785"/>
      <c r="CX51" s="783"/>
      <c r="CY51" s="784"/>
      <c r="CZ51" s="785"/>
      <c r="DA51" s="356"/>
      <c r="DB51" s="357"/>
      <c r="DC51" s="418"/>
      <c r="DD51" s="356"/>
      <c r="DE51" s="357"/>
      <c r="DF51" s="418"/>
      <c r="DG51" s="356"/>
      <c r="DH51" s="357"/>
      <c r="DI51" s="418"/>
      <c r="DJ51" s="426"/>
      <c r="DK51" s="434"/>
      <c r="DL51" s="441"/>
      <c r="DM51" s="439"/>
      <c r="DN51" s="357"/>
      <c r="DO51" s="441"/>
      <c r="DP51" s="439"/>
      <c r="DQ51" s="434"/>
      <c r="DR51" s="441"/>
      <c r="DS51" s="439"/>
      <c r="DT51" s="434"/>
      <c r="DU51" s="441"/>
      <c r="DV51" s="439"/>
      <c r="DW51" s="434"/>
      <c r="DX51" s="441"/>
      <c r="DY51" s="439"/>
      <c r="DZ51" s="434"/>
      <c r="EA51" s="441"/>
      <c r="EB51" s="439"/>
      <c r="EC51" s="434"/>
      <c r="ED51" s="441"/>
      <c r="EE51" s="439"/>
      <c r="EF51" s="450"/>
      <c r="EG51" s="441"/>
      <c r="EH51" s="426"/>
      <c r="EI51" s="450"/>
      <c r="EJ51" s="441"/>
      <c r="EK51" s="439"/>
      <c r="EL51" s="434"/>
      <c r="EM51" s="441"/>
      <c r="EN51" s="426"/>
      <c r="EO51" s="434"/>
      <c r="EP51" s="441"/>
      <c r="EQ51" s="426"/>
      <c r="ER51" s="450"/>
      <c r="ES51" s="441"/>
      <c r="EU51" s="439"/>
      <c r="EV51" s="450"/>
      <c r="EW51" s="441"/>
      <c r="EX51" s="439"/>
      <c r="EY51" s="434"/>
      <c r="EZ51" s="441"/>
      <c r="FA51" s="439"/>
      <c r="FB51" s="700">
        <v>5</v>
      </c>
      <c r="FC51" s="701"/>
      <c r="FD51" s="699">
        <v>20</v>
      </c>
      <c r="FE51" s="700"/>
      <c r="FF51" s="701"/>
      <c r="FH51" s="708">
        <v>37</v>
      </c>
      <c r="FI51" s="709"/>
      <c r="FJ51" s="710"/>
      <c r="FK51" s="708">
        <v>18</v>
      </c>
      <c r="FL51" s="709"/>
      <c r="FM51" s="710"/>
      <c r="FN51" s="708">
        <v>6</v>
      </c>
      <c r="FO51" s="709"/>
      <c r="FP51" s="710"/>
      <c r="FQ51" s="708">
        <v>16</v>
      </c>
      <c r="FR51" s="709"/>
      <c r="FS51" s="710"/>
    </row>
    <row r="52" spans="1:201" ht="15" hidden="1" customHeight="1" x14ac:dyDescent="0.5">
      <c r="A52" s="13"/>
      <c r="C52" s="14"/>
      <c r="D52" s="15"/>
      <c r="E52" s="15"/>
      <c r="F52" s="15"/>
      <c r="G52" s="15"/>
      <c r="H52" s="15"/>
      <c r="I52" s="15"/>
      <c r="J52" s="15"/>
      <c r="K52" s="15"/>
      <c r="L52" s="15"/>
      <c r="M52" s="15"/>
      <c r="N52" s="16"/>
      <c r="O52" s="7"/>
      <c r="P52" s="7"/>
      <c r="Q52" s="7"/>
      <c r="R52" s="7"/>
      <c r="S52" s="7"/>
      <c r="T52" s="7"/>
      <c r="U52" s="7"/>
      <c r="V52" s="7"/>
      <c r="W52" s="7"/>
      <c r="X52" s="7"/>
      <c r="Y52" s="7"/>
      <c r="Z52" s="7"/>
      <c r="AA52" s="15"/>
      <c r="AB52" s="15"/>
      <c r="AC52" s="15"/>
      <c r="AD52" s="16"/>
      <c r="CJ52" s="542"/>
      <c r="CK52" s="553"/>
      <c r="CL52" s="372"/>
      <c r="CM52" s="415"/>
      <c r="CN52" s="445"/>
      <c r="CO52" s="372"/>
      <c r="CP52" s="415"/>
      <c r="CQ52" s="445"/>
      <c r="CR52" s="372"/>
      <c r="CS52" s="415"/>
      <c r="CT52" s="445"/>
      <c r="CU52" s="372"/>
      <c r="CV52" s="415"/>
      <c r="CW52" s="445"/>
      <c r="CX52" s="455"/>
      <c r="CY52" s="456"/>
      <c r="CZ52" s="457"/>
      <c r="DA52" s="458"/>
      <c r="DB52" s="459"/>
      <c r="DC52" s="457"/>
      <c r="DD52" s="458"/>
      <c r="DE52" s="459"/>
      <c r="DF52" s="457"/>
      <c r="DG52" s="458"/>
      <c r="DH52" s="459"/>
      <c r="DI52" s="457"/>
      <c r="DJ52" s="460"/>
      <c r="DK52" s="461"/>
      <c r="DL52" s="465"/>
      <c r="DM52" s="462"/>
      <c r="DN52" s="459"/>
      <c r="DO52" s="465"/>
      <c r="DP52" s="460"/>
      <c r="DQ52" s="464"/>
      <c r="DR52" s="465"/>
      <c r="DS52" s="460"/>
      <c r="DT52" s="464"/>
      <c r="DU52" s="465"/>
      <c r="DV52" s="460"/>
      <c r="DW52" s="464"/>
      <c r="DX52" s="465"/>
      <c r="DY52" s="460"/>
      <c r="DZ52" s="464"/>
      <c r="EA52" s="465"/>
      <c r="EB52" s="460"/>
      <c r="EC52" s="464"/>
      <c r="ED52" s="465"/>
      <c r="EE52" s="460"/>
      <c r="EF52" s="464"/>
      <c r="EG52" s="465"/>
      <c r="EH52" s="494"/>
      <c r="EI52" s="495"/>
      <c r="EJ52" s="465"/>
      <c r="EK52" s="494"/>
      <c r="EL52" s="464"/>
      <c r="EM52" s="496"/>
      <c r="EN52" s="494"/>
      <c r="EO52" s="495"/>
      <c r="EP52" s="465"/>
      <c r="EQ52" s="494"/>
      <c r="ER52" s="495"/>
      <c r="ES52" s="465"/>
      <c r="EU52" s="610"/>
      <c r="EV52" s="611"/>
      <c r="EW52" s="465"/>
      <c r="EX52" s="610"/>
      <c r="EY52" s="611"/>
      <c r="EZ52" s="465"/>
      <c r="FA52" s="610"/>
      <c r="FB52" s="611"/>
      <c r="FC52" s="612"/>
      <c r="FD52" s="610"/>
      <c r="FE52" s="611"/>
      <c r="FF52" s="612"/>
      <c r="FH52" s="633"/>
      <c r="FI52" s="634"/>
      <c r="FJ52" s="635"/>
      <c r="FK52" s="633"/>
      <c r="FL52" s="634"/>
      <c r="FM52" s="635"/>
      <c r="FN52" s="633"/>
      <c r="FO52" s="634"/>
      <c r="FP52" s="635"/>
      <c r="FQ52" s="633"/>
      <c r="FR52" s="634"/>
      <c r="FS52" s="635"/>
    </row>
    <row r="53" spans="1:201" ht="16.5" thickBot="1" x14ac:dyDescent="0.55000000000000004">
      <c r="A53" s="13"/>
      <c r="C53" s="14"/>
      <c r="D53" s="15"/>
      <c r="E53" s="15"/>
      <c r="F53" s="15"/>
      <c r="G53" s="15"/>
      <c r="H53" s="15"/>
      <c r="I53" s="15"/>
      <c r="J53" s="15"/>
      <c r="K53" s="15"/>
      <c r="L53" s="15"/>
      <c r="M53" s="15"/>
      <c r="N53" s="16"/>
      <c r="O53" s="7"/>
      <c r="P53" s="7"/>
      <c r="Q53" s="7"/>
      <c r="R53" s="7"/>
      <c r="S53" s="7"/>
      <c r="T53" s="7"/>
      <c r="U53" s="7"/>
      <c r="V53" s="7"/>
      <c r="W53" s="7"/>
      <c r="X53" s="7"/>
      <c r="Y53" s="7"/>
      <c r="Z53" s="7"/>
      <c r="AA53" s="15"/>
      <c r="AB53" s="15"/>
      <c r="AC53" s="15"/>
      <c r="AD53" s="16"/>
      <c r="CH53" s="4" t="s">
        <v>107</v>
      </c>
      <c r="CJ53" s="543" t="s">
        <v>133</v>
      </c>
      <c r="CK53" s="553"/>
      <c r="CL53" s="522">
        <v>5</v>
      </c>
      <c r="CM53" s="523">
        <v>2</v>
      </c>
      <c r="CN53" s="524"/>
      <c r="CO53" s="522"/>
      <c r="CP53" s="523">
        <v>7</v>
      </c>
      <c r="CQ53" s="524">
        <v>3</v>
      </c>
      <c r="CR53" s="522">
        <v>28</v>
      </c>
      <c r="CS53" s="523">
        <v>13</v>
      </c>
      <c r="CT53" s="524">
        <v>5</v>
      </c>
      <c r="CU53" s="511">
        <v>4</v>
      </c>
      <c r="CV53" s="523">
        <v>6</v>
      </c>
      <c r="CW53" s="524">
        <v>7</v>
      </c>
      <c r="CX53" s="511">
        <v>0</v>
      </c>
      <c r="CY53" s="433">
        <v>2</v>
      </c>
      <c r="CZ53" s="524">
        <v>26</v>
      </c>
      <c r="DA53" s="522">
        <v>15</v>
      </c>
      <c r="DB53" s="523">
        <v>7</v>
      </c>
      <c r="DC53" s="524">
        <v>3</v>
      </c>
      <c r="DD53" s="522">
        <v>14</v>
      </c>
      <c r="DE53" s="523">
        <v>12</v>
      </c>
      <c r="DF53" s="524">
        <v>2</v>
      </c>
      <c r="DG53" s="522">
        <v>4</v>
      </c>
      <c r="DH53" s="523">
        <v>8</v>
      </c>
      <c r="DI53" s="524">
        <v>12</v>
      </c>
      <c r="DJ53" s="511">
        <f>DJ8</f>
        <v>6</v>
      </c>
      <c r="DK53" s="433">
        <f t="shared" ref="DK53:EH53" si="175">DK8</f>
        <v>2</v>
      </c>
      <c r="DL53" s="471">
        <f t="shared" si="175"/>
        <v>5</v>
      </c>
      <c r="DM53" s="511">
        <f t="shared" si="175"/>
        <v>1</v>
      </c>
      <c r="DN53" s="433">
        <f t="shared" si="175"/>
        <v>0</v>
      </c>
      <c r="DO53" s="471">
        <f t="shared" si="175"/>
        <v>9</v>
      </c>
      <c r="DP53" s="511">
        <f t="shared" si="175"/>
        <v>7</v>
      </c>
      <c r="DQ53" s="433">
        <f t="shared" si="175"/>
        <v>4</v>
      </c>
      <c r="DR53" s="471">
        <f t="shared" si="175"/>
        <v>18</v>
      </c>
      <c r="DS53" s="511">
        <f t="shared" si="175"/>
        <v>2</v>
      </c>
      <c r="DT53" s="433">
        <f t="shared" si="175"/>
        <v>7</v>
      </c>
      <c r="DU53" s="471">
        <f t="shared" si="175"/>
        <v>2</v>
      </c>
      <c r="DV53" s="509">
        <f t="shared" si="175"/>
        <v>1</v>
      </c>
      <c r="DW53" s="510">
        <f t="shared" si="175"/>
        <v>12</v>
      </c>
      <c r="DX53" s="436">
        <f t="shared" si="175"/>
        <v>0</v>
      </c>
      <c r="DY53" s="509">
        <f t="shared" si="175"/>
        <v>1</v>
      </c>
      <c r="DZ53" s="510">
        <f t="shared" si="175"/>
        <v>7</v>
      </c>
      <c r="EA53" s="471">
        <f t="shared" si="175"/>
        <v>24</v>
      </c>
      <c r="EB53" s="511">
        <f t="shared" si="175"/>
        <v>14</v>
      </c>
      <c r="EC53" s="433">
        <f t="shared" si="175"/>
        <v>2</v>
      </c>
      <c r="ED53" s="471">
        <f t="shared" si="175"/>
        <v>5</v>
      </c>
      <c r="EE53" s="511">
        <f t="shared" si="175"/>
        <v>3</v>
      </c>
      <c r="EF53" s="433">
        <f t="shared" si="175"/>
        <v>0</v>
      </c>
      <c r="EG53" s="471">
        <f t="shared" si="175"/>
        <v>14</v>
      </c>
      <c r="EH53" s="511">
        <f t="shared" si="175"/>
        <v>1</v>
      </c>
      <c r="EI53" s="433">
        <v>1</v>
      </c>
      <c r="EJ53" s="471">
        <v>1</v>
      </c>
      <c r="EK53" s="511">
        <v>7</v>
      </c>
      <c r="EL53" s="433">
        <v>11</v>
      </c>
      <c r="EM53" s="471">
        <v>2</v>
      </c>
      <c r="EN53" s="511"/>
      <c r="EO53" s="433">
        <v>1</v>
      </c>
      <c r="EP53" s="471">
        <v>2</v>
      </c>
      <c r="EQ53" s="511">
        <v>1</v>
      </c>
      <c r="ER53" s="433">
        <v>3</v>
      </c>
      <c r="ES53" s="471">
        <v>2</v>
      </c>
      <c r="EU53" s="511">
        <v>17</v>
      </c>
      <c r="EV53" s="690">
        <v>1</v>
      </c>
      <c r="EW53" s="693"/>
      <c r="EX53" s="511">
        <v>3</v>
      </c>
      <c r="EY53" s="433">
        <v>5</v>
      </c>
      <c r="EZ53" s="471">
        <v>6</v>
      </c>
      <c r="FA53" s="511">
        <v>4</v>
      </c>
      <c r="FB53" s="617"/>
      <c r="FC53" s="618"/>
      <c r="FD53" s="616"/>
      <c r="FE53" s="617"/>
      <c r="FF53" s="618"/>
      <c r="FH53" s="642"/>
      <c r="FI53" s="643"/>
      <c r="FJ53" s="644"/>
      <c r="FK53" s="645"/>
      <c r="FL53" s="646"/>
      <c r="FM53" s="647"/>
      <c r="FN53" s="645"/>
      <c r="FO53" s="646"/>
      <c r="FP53" s="647"/>
      <c r="FQ53" s="645"/>
      <c r="FR53" s="646"/>
      <c r="FS53" s="647"/>
    </row>
    <row r="54" spans="1:201" x14ac:dyDescent="0.5">
      <c r="A54" s="13"/>
      <c r="C54" s="14"/>
      <c r="D54" s="15"/>
      <c r="E54" s="15"/>
      <c r="F54" s="15"/>
      <c r="G54" s="15"/>
      <c r="H54" s="15"/>
      <c r="I54" s="15"/>
      <c r="J54" s="15"/>
      <c r="K54" s="15"/>
      <c r="L54" s="15"/>
      <c r="M54" s="15"/>
      <c r="N54" s="16"/>
      <c r="O54" s="7"/>
      <c r="P54" s="7"/>
      <c r="Q54" s="7"/>
      <c r="R54" s="7"/>
      <c r="S54" s="7"/>
      <c r="T54" s="7"/>
      <c r="U54" s="7"/>
      <c r="V54" s="7"/>
      <c r="W54" s="7"/>
      <c r="X54" s="7"/>
      <c r="Y54" s="7"/>
      <c r="Z54" s="7"/>
      <c r="AA54" s="15"/>
      <c r="AB54" s="15"/>
      <c r="AC54" s="15"/>
      <c r="AD54" s="16"/>
    </row>
    <row r="55" spans="1:201" x14ac:dyDescent="0.5">
      <c r="A55" s="295"/>
      <c r="B55" s="130"/>
      <c r="C55" s="296"/>
      <c r="D55" s="296"/>
      <c r="E55" s="130"/>
      <c r="F55" s="130"/>
      <c r="G55" s="130"/>
      <c r="H55" s="130"/>
      <c r="I55" s="130"/>
      <c r="J55" s="130"/>
      <c r="K55" s="130"/>
      <c r="L55" s="130"/>
      <c r="M55" s="130"/>
      <c r="N55" s="130"/>
      <c r="O55" s="130"/>
      <c r="P55" s="130"/>
      <c r="Q55" s="130"/>
      <c r="R55" s="130"/>
      <c r="S55" s="130"/>
      <c r="T55" s="130"/>
      <c r="U55" s="130"/>
      <c r="V55" s="130"/>
      <c r="W55" s="130"/>
      <c r="X55" s="130"/>
      <c r="Y55" s="130"/>
      <c r="Z55" s="130"/>
      <c r="AB55" s="130"/>
      <c r="AC55" s="130"/>
      <c r="AD55" s="130"/>
      <c r="AE55" s="4"/>
      <c r="AF55" s="4"/>
      <c r="AG55" s="4"/>
      <c r="AH55" s="4"/>
      <c r="AI55" s="4"/>
      <c r="AJ55" s="4"/>
      <c r="AK55" s="4"/>
      <c r="AL55" s="4"/>
      <c r="AM55" s="4"/>
      <c r="AN55" s="4"/>
      <c r="AO55" s="4"/>
      <c r="AP55" s="4"/>
      <c r="AQ55" s="4"/>
      <c r="AR55" s="4"/>
      <c r="AS55" s="4"/>
      <c r="AT55" s="4"/>
    </row>
    <row r="56" spans="1:201" hidden="1" x14ac:dyDescent="0.5">
      <c r="A56" s="295"/>
      <c r="B56" s="297" t="s">
        <v>59</v>
      </c>
      <c r="C56" s="101">
        <v>-13</v>
      </c>
      <c r="D56" s="101">
        <v>-13</v>
      </c>
      <c r="E56" s="101">
        <v>-13</v>
      </c>
      <c r="F56" s="101">
        <v>-9</v>
      </c>
      <c r="G56" s="101">
        <v>-13</v>
      </c>
      <c r="H56" s="101">
        <v>-13</v>
      </c>
      <c r="I56" s="101">
        <v>-14</v>
      </c>
      <c r="J56" s="101">
        <v>-15</v>
      </c>
      <c r="K56" s="101">
        <f>-13+5</f>
        <v>-8</v>
      </c>
      <c r="L56" s="101">
        <v>-13</v>
      </c>
      <c r="M56" s="101">
        <f>-14+9</f>
        <v>-5</v>
      </c>
      <c r="N56" s="101">
        <f>-14+2+1</f>
        <v>-11</v>
      </c>
      <c r="O56" s="101">
        <v>-12</v>
      </c>
      <c r="P56" s="101">
        <v>-13</v>
      </c>
      <c r="Q56" s="101">
        <v>-12</v>
      </c>
      <c r="R56" s="101">
        <f>-13</f>
        <v>-13</v>
      </c>
      <c r="S56" s="101">
        <v>-10</v>
      </c>
      <c r="T56" s="101">
        <v>-11</v>
      </c>
      <c r="U56" s="101">
        <v>-13</v>
      </c>
      <c r="V56" s="101">
        <v>-10</v>
      </c>
      <c r="W56" s="101">
        <v>-11</v>
      </c>
      <c r="X56" s="101">
        <v>-13</v>
      </c>
      <c r="Y56" s="101">
        <v>-12</v>
      </c>
      <c r="Z56" s="101">
        <v>-16</v>
      </c>
      <c r="AA56" s="4"/>
      <c r="AB56" s="130">
        <f>SUM(O56:Z56)</f>
        <v>-146</v>
      </c>
      <c r="AC56" s="130">
        <f>+AB56</f>
        <v>-146</v>
      </c>
      <c r="AD56" s="130">
        <f>+AC56</f>
        <v>-146</v>
      </c>
      <c r="AE56" s="4"/>
      <c r="AF56" s="4"/>
      <c r="AG56" s="4"/>
      <c r="AH56" s="4"/>
      <c r="AI56" s="4"/>
      <c r="AJ56" s="4"/>
      <c r="AK56" s="4"/>
      <c r="AL56" s="4"/>
      <c r="AM56" s="4"/>
      <c r="AN56" s="4"/>
      <c r="AO56" s="4"/>
      <c r="AP56" s="4"/>
      <c r="AQ56" s="4"/>
      <c r="AR56" s="4"/>
      <c r="AS56" s="4"/>
      <c r="AT56" s="4"/>
    </row>
    <row r="57" spans="1:201" x14ac:dyDescent="0.5">
      <c r="A57" s="295"/>
      <c r="B57" s="130"/>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4"/>
      <c r="AB57" s="130"/>
      <c r="AC57" s="130"/>
      <c r="AD57" s="130"/>
      <c r="AE57" s="4"/>
      <c r="AF57" s="4"/>
      <c r="AG57" s="4"/>
      <c r="AH57" s="4"/>
      <c r="AI57" s="4"/>
      <c r="AJ57" s="4"/>
      <c r="AK57" s="4"/>
      <c r="AL57" s="4"/>
      <c r="AM57" s="4"/>
      <c r="AN57" s="4"/>
      <c r="AO57" s="4"/>
      <c r="AP57" s="4"/>
      <c r="AQ57" s="4"/>
      <c r="AR57" s="4"/>
      <c r="AS57" s="4"/>
      <c r="AT57" s="4"/>
    </row>
    <row r="58" spans="1:201" hidden="1" x14ac:dyDescent="0.5">
      <c r="A58" s="295"/>
      <c r="B58" s="297" t="s">
        <v>57</v>
      </c>
      <c r="C58" s="101"/>
      <c r="D58" s="101"/>
      <c r="E58" s="101"/>
      <c r="F58" s="101"/>
      <c r="G58" s="101"/>
      <c r="H58" s="101"/>
      <c r="I58" s="101"/>
      <c r="J58" s="101">
        <v>-16</v>
      </c>
      <c r="K58" s="101">
        <v>-10</v>
      </c>
      <c r="L58" s="101">
        <v>-10</v>
      </c>
      <c r="M58" s="101">
        <v>-10</v>
      </c>
      <c r="N58" s="101">
        <v>-10</v>
      </c>
      <c r="O58" s="101">
        <v>-12</v>
      </c>
      <c r="P58" s="101">
        <v>-13</v>
      </c>
      <c r="Q58" s="101">
        <v>-12</v>
      </c>
      <c r="R58" s="101">
        <v>-13</v>
      </c>
      <c r="S58" s="101">
        <v>-10</v>
      </c>
      <c r="T58" s="101">
        <v>-11</v>
      </c>
      <c r="U58" s="101">
        <v>-13</v>
      </c>
      <c r="V58" s="101">
        <v>-10</v>
      </c>
      <c r="W58" s="101">
        <v>-11</v>
      </c>
      <c r="X58" s="101">
        <v>-13</v>
      </c>
      <c r="Y58" s="101">
        <v>-12</v>
      </c>
      <c r="Z58" s="101">
        <v>-16</v>
      </c>
      <c r="AA58" s="4"/>
      <c r="AB58" s="130">
        <f>SUM(O58:Z58)</f>
        <v>-146</v>
      </c>
      <c r="AC58" s="130">
        <f>+AB58</f>
        <v>-146</v>
      </c>
      <c r="AD58" s="130">
        <f>+AC58</f>
        <v>-146</v>
      </c>
      <c r="AE58" s="4"/>
      <c r="AF58" s="4"/>
      <c r="AG58" s="4"/>
      <c r="AH58" s="4"/>
      <c r="AI58" s="4"/>
      <c r="AJ58" s="4"/>
      <c r="AK58" s="4"/>
      <c r="AL58" s="4"/>
      <c r="AM58" s="4"/>
      <c r="AN58" s="4"/>
      <c r="AO58" s="4"/>
      <c r="AP58" s="4"/>
      <c r="AQ58" s="4"/>
      <c r="AR58" s="4"/>
      <c r="AS58" s="4"/>
      <c r="AT58" s="4"/>
    </row>
    <row r="59" spans="1:201" hidden="1" x14ac:dyDescent="0.5">
      <c r="A59" s="295"/>
      <c r="B59" s="130" t="s">
        <v>60</v>
      </c>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4"/>
      <c r="AB59" s="130"/>
      <c r="AC59" s="130"/>
      <c r="AD59" s="130"/>
      <c r="AE59" s="4"/>
      <c r="AF59" s="4"/>
      <c r="AG59" s="4"/>
      <c r="AH59" s="4"/>
      <c r="AI59" s="4"/>
      <c r="AJ59" s="4"/>
      <c r="AK59" s="4"/>
      <c r="AL59" s="4"/>
      <c r="AM59" s="4"/>
      <c r="AN59" s="4"/>
      <c r="AO59" s="4"/>
      <c r="AP59" s="4"/>
      <c r="AQ59" s="4"/>
      <c r="AR59" s="4"/>
      <c r="AS59" s="4"/>
      <c r="AT59" s="4"/>
      <c r="EU59" s="4">
        <f>EU19+(EU13-EU30)</f>
        <v>251</v>
      </c>
      <c r="EV59" s="4">
        <f>EV19+(EV13-EV30)</f>
        <v>266</v>
      </c>
      <c r="EW59" s="4">
        <f t="shared" ref="EW59:FE59" si="176">EW19+(EW13-EW30)</f>
        <v>273</v>
      </c>
      <c r="EX59" s="4">
        <f>EX19+(EX13-EX30)</f>
        <v>277</v>
      </c>
      <c r="EY59" s="4">
        <f t="shared" si="176"/>
        <v>283</v>
      </c>
      <c r="EZ59" s="4">
        <f t="shared" si="176"/>
        <v>290</v>
      </c>
      <c r="FA59" s="4">
        <f t="shared" si="176"/>
        <v>299</v>
      </c>
      <c r="FB59" s="4">
        <f t="shared" si="176"/>
        <v>302</v>
      </c>
      <c r="FC59" s="4">
        <f t="shared" si="176"/>
        <v>302</v>
      </c>
      <c r="FD59" s="4">
        <f t="shared" si="176"/>
        <v>298</v>
      </c>
      <c r="FE59" s="4">
        <f t="shared" si="176"/>
        <v>298</v>
      </c>
      <c r="FF59" s="4">
        <f>FF19+(FF13-FF30)</f>
        <v>299</v>
      </c>
      <c r="FH59" s="4">
        <f>FH19+(FH13-FH30)</f>
        <v>294</v>
      </c>
      <c r="FI59" s="4">
        <f t="shared" ref="FI59:FS59" si="177">FI19+(FI13-FI30)</f>
        <v>276</v>
      </c>
      <c r="FJ59" s="4">
        <f t="shared" si="177"/>
        <v>270</v>
      </c>
      <c r="FK59" s="4">
        <f t="shared" si="177"/>
        <v>271</v>
      </c>
      <c r="FL59" s="4">
        <f t="shared" si="177"/>
        <v>272</v>
      </c>
      <c r="FM59" s="4">
        <f t="shared" si="177"/>
        <v>273</v>
      </c>
      <c r="FN59" s="4">
        <f t="shared" si="177"/>
        <v>278</v>
      </c>
      <c r="FO59" s="4">
        <f t="shared" si="177"/>
        <v>283</v>
      </c>
      <c r="FP59" s="4">
        <f t="shared" si="177"/>
        <v>288</v>
      </c>
      <c r="FQ59" s="4">
        <f t="shared" si="177"/>
        <v>302</v>
      </c>
      <c r="FR59" s="4">
        <f t="shared" si="177"/>
        <v>304</v>
      </c>
      <c r="FS59" s="4">
        <f t="shared" si="177"/>
        <v>305</v>
      </c>
      <c r="FU59" s="4">
        <f t="shared" ref="FU59:GF59" si="178">FU19+(FU13-FU30)</f>
        <v>307</v>
      </c>
      <c r="FV59" s="4">
        <f t="shared" si="178"/>
        <v>309</v>
      </c>
      <c r="FW59" s="4">
        <f t="shared" si="178"/>
        <v>311</v>
      </c>
      <c r="FX59" s="4">
        <f t="shared" si="178"/>
        <v>313</v>
      </c>
      <c r="FY59" s="4">
        <f t="shared" si="178"/>
        <v>315</v>
      </c>
      <c r="FZ59" s="4">
        <f t="shared" si="178"/>
        <v>317</v>
      </c>
      <c r="GA59" s="4">
        <f t="shared" si="178"/>
        <v>319</v>
      </c>
      <c r="GB59" s="4">
        <f t="shared" si="178"/>
        <v>321</v>
      </c>
      <c r="GC59" s="4">
        <f t="shared" si="178"/>
        <v>323</v>
      </c>
      <c r="GD59" s="4">
        <f t="shared" si="178"/>
        <v>325</v>
      </c>
      <c r="GE59" s="4">
        <f t="shared" si="178"/>
        <v>327</v>
      </c>
      <c r="GF59" s="4">
        <f t="shared" si="178"/>
        <v>329</v>
      </c>
      <c r="GH59" s="4">
        <f t="shared" ref="GH59:GS59" si="179">GH19+(GH13-GH30)</f>
        <v>329</v>
      </c>
      <c r="GI59" s="4">
        <f t="shared" si="179"/>
        <v>331</v>
      </c>
      <c r="GJ59" s="4">
        <f t="shared" si="179"/>
        <v>333</v>
      </c>
      <c r="GK59" s="4">
        <f t="shared" si="179"/>
        <v>335</v>
      </c>
      <c r="GL59" s="4">
        <f t="shared" si="179"/>
        <v>337</v>
      </c>
      <c r="GM59" s="4">
        <f t="shared" si="179"/>
        <v>339</v>
      </c>
      <c r="GN59" s="4">
        <f t="shared" si="179"/>
        <v>341</v>
      </c>
      <c r="GO59" s="4">
        <f t="shared" si="179"/>
        <v>343</v>
      </c>
      <c r="GP59" s="4">
        <f t="shared" si="179"/>
        <v>345</v>
      </c>
      <c r="GQ59" s="4">
        <f t="shared" si="179"/>
        <v>347</v>
      </c>
      <c r="GR59" s="4">
        <f t="shared" si="179"/>
        <v>349</v>
      </c>
      <c r="GS59" s="4">
        <f t="shared" si="179"/>
        <v>351</v>
      </c>
    </row>
    <row r="60" spans="1:201" hidden="1" x14ac:dyDescent="0.5">
      <c r="A60" s="295"/>
      <c r="B60" s="130"/>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4"/>
      <c r="AB60" s="130"/>
      <c r="AC60" s="130"/>
      <c r="AD60" s="130"/>
      <c r="AE60" s="4"/>
      <c r="AF60" s="4"/>
      <c r="AG60" s="4"/>
      <c r="AH60" s="4"/>
      <c r="AI60" s="4"/>
      <c r="AJ60" s="4"/>
      <c r="AK60" s="4"/>
      <c r="AL60" s="4"/>
      <c r="AM60" s="4"/>
      <c r="AN60" s="4"/>
      <c r="AO60" s="4"/>
      <c r="AP60" s="4"/>
      <c r="AQ60" s="4"/>
      <c r="AR60" s="4"/>
      <c r="AS60" s="4"/>
      <c r="AT60" s="4"/>
      <c r="EQ60" s="415">
        <f>(EQ19-(EQ30-EQ13))</f>
        <v>256</v>
      </c>
      <c r="ER60" s="415"/>
      <c r="ES60" s="415"/>
      <c r="ET60" s="415"/>
      <c r="EU60" s="415"/>
      <c r="EV60" s="415"/>
      <c r="EW60" s="415"/>
      <c r="EX60" s="415"/>
      <c r="EY60" s="415"/>
      <c r="EZ60" s="415"/>
      <c r="FA60" s="415"/>
      <c r="FB60" s="415"/>
      <c r="FC60" s="415"/>
      <c r="FD60" s="415"/>
      <c r="FE60" s="415"/>
      <c r="FF60" s="415"/>
      <c r="FH60" s="415"/>
      <c r="FI60" s="415"/>
      <c r="FJ60" s="415"/>
      <c r="FK60" s="415"/>
      <c r="FL60" s="415"/>
      <c r="FM60" s="415"/>
      <c r="FN60" s="415"/>
      <c r="FO60" s="415"/>
      <c r="FP60" s="415"/>
      <c r="FQ60" s="415"/>
      <c r="FR60" s="415"/>
      <c r="FS60" s="415"/>
      <c r="FU60" s="415"/>
    </row>
    <row r="61" spans="1:201" hidden="1" x14ac:dyDescent="0.5">
      <c r="A61" s="298" t="s">
        <v>61</v>
      </c>
      <c r="B61" s="299"/>
      <c r="C61" s="300"/>
      <c r="D61" s="300"/>
      <c r="E61" s="299"/>
      <c r="F61" s="299"/>
      <c r="G61" s="299"/>
      <c r="H61" s="299"/>
      <c r="I61" s="299"/>
      <c r="J61" s="299"/>
      <c r="K61" s="299"/>
      <c r="L61" s="299"/>
      <c r="M61" s="299"/>
      <c r="N61" s="299"/>
      <c r="O61" s="299"/>
      <c r="P61" s="299"/>
      <c r="Q61" s="299"/>
      <c r="R61" s="299"/>
      <c r="S61" s="299"/>
      <c r="T61" s="299"/>
      <c r="U61" s="299"/>
      <c r="V61" s="299"/>
      <c r="W61" s="299"/>
      <c r="X61" s="299"/>
      <c r="Y61" s="299"/>
      <c r="Z61" s="299"/>
      <c r="AB61" s="299"/>
      <c r="AC61" s="299"/>
      <c r="AD61" s="299"/>
      <c r="AE61" s="4"/>
      <c r="AF61" s="4"/>
      <c r="AG61" s="4"/>
      <c r="AH61" s="4"/>
      <c r="AI61" s="4"/>
      <c r="AJ61" s="4"/>
      <c r="AK61" s="4"/>
      <c r="AL61" s="4"/>
      <c r="AM61" s="4"/>
      <c r="AN61" s="4"/>
      <c r="AO61" s="4"/>
      <c r="AP61" s="4"/>
      <c r="AQ61" s="4"/>
      <c r="AR61" s="4"/>
      <c r="AS61" s="4"/>
      <c r="AT61" s="4"/>
    </row>
    <row r="62" spans="1:201" hidden="1" x14ac:dyDescent="0.5">
      <c r="A62" s="301" t="s">
        <v>58</v>
      </c>
      <c r="B62" s="299"/>
      <c r="C62" s="300"/>
      <c r="D62" s="300"/>
      <c r="E62" s="299"/>
      <c r="F62" s="299"/>
      <c r="G62" s="299"/>
      <c r="H62" s="299"/>
      <c r="I62" s="299"/>
      <c r="J62" s="299"/>
      <c r="K62" s="299"/>
      <c r="L62" s="299"/>
      <c r="M62" s="299"/>
      <c r="N62" s="299"/>
      <c r="O62" s="299"/>
      <c r="P62" s="299"/>
      <c r="Q62" s="299"/>
      <c r="R62" s="299"/>
      <c r="S62" s="299"/>
      <c r="T62" s="299"/>
      <c r="U62" s="299"/>
      <c r="V62" s="299"/>
      <c r="W62" s="299">
        <v>-9</v>
      </c>
      <c r="X62" s="299"/>
      <c r="Y62" s="299"/>
      <c r="Z62" s="299"/>
      <c r="AB62" s="299"/>
      <c r="AC62" s="299"/>
      <c r="AD62" s="299"/>
      <c r="AE62" s="4"/>
      <c r="AF62" s="4"/>
      <c r="AG62" s="4"/>
      <c r="AH62" s="4"/>
      <c r="AI62" s="4"/>
      <c r="AJ62" s="4"/>
      <c r="AK62" s="4"/>
      <c r="AL62" s="4"/>
      <c r="AM62" s="4"/>
      <c r="AN62" s="4"/>
      <c r="AO62" s="4"/>
      <c r="AP62" s="4"/>
      <c r="AQ62" s="4"/>
      <c r="AR62" s="4"/>
      <c r="AS62" s="4"/>
      <c r="AT62" s="4"/>
      <c r="EV62" s="4">
        <f>EV19+45</f>
        <v>311</v>
      </c>
      <c r="EW62" s="4">
        <f t="shared" ref="EW62:FF62" si="180">EW19+45</f>
        <v>318</v>
      </c>
      <c r="EX62" s="4">
        <f t="shared" si="180"/>
        <v>322</v>
      </c>
      <c r="EY62" s="4">
        <f t="shared" si="180"/>
        <v>328</v>
      </c>
      <c r="EZ62" s="4">
        <f t="shared" si="180"/>
        <v>336</v>
      </c>
      <c r="FA62" s="4">
        <f t="shared" si="180"/>
        <v>344</v>
      </c>
      <c r="FB62" s="4">
        <f t="shared" si="180"/>
        <v>347</v>
      </c>
      <c r="FC62" s="4">
        <f t="shared" si="180"/>
        <v>347</v>
      </c>
      <c r="FD62" s="4">
        <f t="shared" si="180"/>
        <v>343</v>
      </c>
      <c r="FE62" s="4">
        <f t="shared" si="180"/>
        <v>343</v>
      </c>
      <c r="FF62" s="4">
        <f t="shared" si="180"/>
        <v>344</v>
      </c>
    </row>
    <row r="63" spans="1:201" hidden="1" x14ac:dyDescent="0.5">
      <c r="A63" s="301" t="s">
        <v>62</v>
      </c>
      <c r="B63" s="299"/>
      <c r="C63" s="300"/>
      <c r="D63" s="300"/>
      <c r="E63" s="299"/>
      <c r="F63" s="299"/>
      <c r="G63" s="299"/>
      <c r="H63" s="299"/>
      <c r="I63" s="299"/>
      <c r="J63" s="299">
        <v>-5</v>
      </c>
      <c r="K63" s="299">
        <v>-14</v>
      </c>
      <c r="L63" s="299">
        <v>-5</v>
      </c>
      <c r="M63" s="299">
        <v>-4</v>
      </c>
      <c r="N63" s="299">
        <v>-7</v>
      </c>
      <c r="O63" s="299"/>
      <c r="P63" s="299"/>
      <c r="Q63" s="299"/>
      <c r="R63" s="299"/>
      <c r="S63" s="299"/>
      <c r="T63" s="299"/>
      <c r="U63" s="299"/>
      <c r="V63" s="299"/>
      <c r="W63" s="299">
        <v>-9</v>
      </c>
      <c r="X63" s="299"/>
      <c r="Y63" s="299"/>
      <c r="Z63" s="299"/>
      <c r="AB63" s="299"/>
      <c r="AC63" s="299"/>
      <c r="AD63" s="299"/>
      <c r="AE63" s="4"/>
      <c r="AF63" s="4"/>
      <c r="AG63" s="4"/>
      <c r="AH63" s="4"/>
      <c r="AI63" s="4"/>
      <c r="AJ63" s="4"/>
      <c r="AK63" s="4"/>
      <c r="AL63" s="4"/>
      <c r="AM63" s="4"/>
      <c r="AN63" s="4"/>
      <c r="AO63" s="4"/>
      <c r="AP63" s="4"/>
      <c r="AQ63" s="4"/>
      <c r="AR63" s="4"/>
      <c r="AS63" s="4"/>
      <c r="AT63" s="4"/>
    </row>
    <row r="64" spans="1:201" x14ac:dyDescent="0.5">
      <c r="A64" s="301" t="s">
        <v>60</v>
      </c>
      <c r="B64" s="299"/>
      <c r="C64" s="300"/>
      <c r="D64" s="300"/>
      <c r="E64" s="299"/>
      <c r="F64" s="299"/>
      <c r="G64" s="299"/>
      <c r="H64" s="299"/>
      <c r="I64" s="299"/>
      <c r="J64" s="299"/>
      <c r="K64" s="299"/>
      <c r="L64" s="299"/>
      <c r="M64" s="299"/>
      <c r="N64" s="299"/>
      <c r="O64" s="299"/>
      <c r="P64" s="299"/>
      <c r="Q64" s="299"/>
      <c r="R64" s="299"/>
      <c r="S64" s="299"/>
      <c r="T64" s="299"/>
      <c r="U64" s="299"/>
      <c r="V64" s="299"/>
      <c r="W64" s="299"/>
      <c r="X64" s="299"/>
      <c r="Y64" s="299"/>
      <c r="Z64" s="299"/>
      <c r="AB64" s="299"/>
      <c r="AC64" s="299"/>
      <c r="AD64" s="299"/>
      <c r="AE64" s="4"/>
      <c r="AF64" s="4"/>
      <c r="AG64" s="4"/>
      <c r="AH64" s="4"/>
      <c r="AI64" s="4"/>
      <c r="AJ64" s="4"/>
      <c r="AK64" s="4"/>
      <c r="AL64" s="4"/>
      <c r="AM64" s="4"/>
      <c r="AN64" s="4"/>
      <c r="AO64" s="4"/>
      <c r="AP64" s="4"/>
      <c r="AQ64" s="4"/>
      <c r="AR64" s="4"/>
      <c r="AS64" s="4"/>
      <c r="AT64" s="4"/>
    </row>
    <row r="65" spans="1:158" x14ac:dyDescent="0.5">
      <c r="C65" s="294"/>
      <c r="D65" s="294"/>
      <c r="N65" s="1"/>
      <c r="O65" s="5"/>
      <c r="P65" s="5"/>
      <c r="Q65" s="5"/>
      <c r="R65" s="5"/>
      <c r="S65" s="5"/>
      <c r="T65" s="5"/>
      <c r="U65" s="5"/>
      <c r="V65" s="5"/>
      <c r="W65" s="5"/>
      <c r="X65" s="5"/>
      <c r="Y65" s="5"/>
      <c r="Z65" s="5"/>
      <c r="AE65" s="4"/>
      <c r="AF65" s="4"/>
      <c r="AG65" s="4"/>
      <c r="AH65" s="4"/>
      <c r="AI65" s="4"/>
      <c r="AJ65" s="4"/>
      <c r="AK65" s="4"/>
      <c r="AL65" s="4"/>
      <c r="AM65" s="4"/>
      <c r="AN65" s="4"/>
      <c r="AO65" s="4"/>
      <c r="AP65" s="4"/>
      <c r="AQ65" s="4"/>
      <c r="AR65" s="4"/>
      <c r="AS65" s="4"/>
      <c r="AT65" s="4"/>
      <c r="DC65" s="4">
        <f>0.57+0.63+0.39+0.2+0.2+0.29+0.68+0.37+0.09+0.13+0.31+0.04</f>
        <v>3.9</v>
      </c>
    </row>
    <row r="66" spans="1:158" x14ac:dyDescent="0.5">
      <c r="A66" s="302" t="s">
        <v>38</v>
      </c>
      <c r="B66" s="303"/>
      <c r="C66" s="304"/>
      <c r="D66" s="304"/>
      <c r="E66" s="303"/>
      <c r="F66" s="303"/>
      <c r="G66" s="303"/>
      <c r="H66" s="303"/>
      <c r="I66" s="303"/>
      <c r="J66" s="303"/>
      <c r="K66" s="303"/>
      <c r="L66" s="303"/>
      <c r="M66" s="303"/>
      <c r="N66" s="303"/>
      <c r="O66" s="303"/>
      <c r="P66" s="303"/>
      <c r="Q66" s="303"/>
      <c r="R66" s="303"/>
      <c r="S66" s="303"/>
      <c r="T66" s="303"/>
      <c r="U66" s="303"/>
      <c r="V66" s="303"/>
      <c r="W66" s="303"/>
      <c r="X66" s="303"/>
      <c r="Y66" s="303"/>
      <c r="Z66" s="303"/>
      <c r="AB66" s="303"/>
      <c r="AC66" s="303"/>
      <c r="AD66" s="303"/>
      <c r="AE66" s="4"/>
      <c r="AF66" s="4"/>
      <c r="AG66" s="4"/>
      <c r="AH66" s="4"/>
      <c r="AI66" s="4"/>
      <c r="AJ66" s="4"/>
      <c r="AK66" s="4"/>
      <c r="AL66" s="4"/>
      <c r="AM66" s="4"/>
      <c r="AN66" s="4"/>
      <c r="AO66" s="4"/>
      <c r="AP66" s="4"/>
      <c r="AQ66" s="4"/>
      <c r="AR66" s="4"/>
      <c r="AS66" s="4"/>
      <c r="AT66" s="4"/>
    </row>
    <row r="67" spans="1:158" x14ac:dyDescent="0.5">
      <c r="A67" s="305" t="s">
        <v>58</v>
      </c>
      <c r="B67" s="303"/>
      <c r="C67" s="304">
        <v>-21</v>
      </c>
      <c r="D67" s="304">
        <v>-21</v>
      </c>
      <c r="E67" s="303">
        <v>-22</v>
      </c>
      <c r="F67" s="303">
        <v>-22</v>
      </c>
      <c r="G67" s="303">
        <v>-23</v>
      </c>
      <c r="H67" s="303">
        <v>-24</v>
      </c>
      <c r="I67" s="303">
        <v>-25</v>
      </c>
      <c r="J67" s="303">
        <v>-26</v>
      </c>
      <c r="K67" s="303">
        <v>-27</v>
      </c>
      <c r="L67" s="303">
        <v>-28</v>
      </c>
      <c r="M67" s="303">
        <v>-29</v>
      </c>
      <c r="N67" s="303">
        <v>-30</v>
      </c>
      <c r="O67" s="303">
        <v>-32</v>
      </c>
      <c r="P67" s="303">
        <v>-34</v>
      </c>
      <c r="Q67" s="303">
        <v>-36</v>
      </c>
      <c r="R67" s="303">
        <v>-38</v>
      </c>
      <c r="S67" s="303">
        <v>-41</v>
      </c>
      <c r="T67" s="303">
        <v>-44</v>
      </c>
      <c r="U67" s="303">
        <v>-47</v>
      </c>
      <c r="V67" s="303">
        <v>-50</v>
      </c>
      <c r="W67" s="303">
        <v>-53</v>
      </c>
      <c r="X67" s="303">
        <v>-56</v>
      </c>
      <c r="Y67" s="303">
        <v>-59</v>
      </c>
      <c r="Z67" s="303">
        <v>-62</v>
      </c>
      <c r="AB67" s="303">
        <f>+Z67</f>
        <v>-62</v>
      </c>
      <c r="AC67" s="303">
        <f>+AB67</f>
        <v>-62</v>
      </c>
      <c r="AD67" s="303">
        <f>+AC67</f>
        <v>-62</v>
      </c>
      <c r="AE67" s="4"/>
      <c r="AF67" s="4"/>
      <c r="AG67" s="4"/>
      <c r="AH67" s="4"/>
      <c r="AI67" s="4"/>
      <c r="AJ67" s="4"/>
      <c r="AK67" s="4"/>
      <c r="AL67" s="4"/>
      <c r="AM67" s="4"/>
      <c r="AN67" s="4"/>
      <c r="AO67" s="4"/>
      <c r="AP67" s="4"/>
      <c r="AQ67" s="4"/>
      <c r="AR67" s="4"/>
      <c r="AS67" s="4"/>
      <c r="AT67" s="4"/>
      <c r="EK67" s="512">
        <f>16/18</f>
        <v>0.88888888888888884</v>
      </c>
      <c r="EO67" s="696">
        <f>AVERAGE(EN5:ES5,EU5:EZ5)</f>
        <v>37.666666666666664</v>
      </c>
    </row>
    <row r="68" spans="1:158" x14ac:dyDescent="0.5">
      <c r="A68" s="305" t="s">
        <v>62</v>
      </c>
      <c r="B68" s="303"/>
      <c r="C68" s="304">
        <v>-21</v>
      </c>
      <c r="D68" s="304">
        <v>-21</v>
      </c>
      <c r="E68" s="303">
        <v>-22</v>
      </c>
      <c r="F68" s="303">
        <v>-22</v>
      </c>
      <c r="G68" s="303">
        <v>-23</v>
      </c>
      <c r="H68" s="303">
        <v>-24</v>
      </c>
      <c r="I68" s="303">
        <v>-25</v>
      </c>
      <c r="J68" s="303">
        <v>-26</v>
      </c>
      <c r="K68" s="303">
        <v>-27</v>
      </c>
      <c r="L68" s="303">
        <v>-28</v>
      </c>
      <c r="M68" s="303">
        <v>-29</v>
      </c>
      <c r="N68" s="303">
        <v>-30</v>
      </c>
      <c r="O68" s="303">
        <v>-32</v>
      </c>
      <c r="P68" s="303">
        <v>-34</v>
      </c>
      <c r="Q68" s="303">
        <v>-36</v>
      </c>
      <c r="R68" s="303">
        <v>-38</v>
      </c>
      <c r="S68" s="303">
        <v>-41</v>
      </c>
      <c r="T68" s="303">
        <v>-44</v>
      </c>
      <c r="U68" s="303">
        <v>-47</v>
      </c>
      <c r="V68" s="303">
        <v>-50</v>
      </c>
      <c r="W68" s="303">
        <v>-53</v>
      </c>
      <c r="X68" s="303">
        <v>-56</v>
      </c>
      <c r="Y68" s="303">
        <v>-59</v>
      </c>
      <c r="Z68" s="303">
        <v>-62</v>
      </c>
      <c r="AB68" s="303">
        <f>+Z68</f>
        <v>-62</v>
      </c>
      <c r="AC68" s="303">
        <f>+AB68</f>
        <v>-62</v>
      </c>
      <c r="AD68" s="303">
        <f>+AC68</f>
        <v>-62</v>
      </c>
      <c r="AE68" s="4"/>
      <c r="AF68" s="4"/>
      <c r="AG68" s="4"/>
      <c r="AH68" s="4"/>
      <c r="AI68" s="4"/>
      <c r="AJ68" s="4"/>
      <c r="AK68" s="4"/>
      <c r="AL68" s="4"/>
      <c r="AM68" s="4"/>
      <c r="AN68" s="4"/>
      <c r="AO68" s="4"/>
      <c r="AP68" s="4"/>
      <c r="AQ68" s="4"/>
      <c r="AR68" s="4"/>
      <c r="AS68" s="4"/>
      <c r="AT68" s="4"/>
      <c r="EO68" s="696">
        <f>AVERAGE(EN9:ES9,EU9:EZ9)</f>
        <v>14.75</v>
      </c>
      <c r="FA68" s="512"/>
    </row>
    <row r="69" spans="1:158" x14ac:dyDescent="0.5">
      <c r="A69" s="305" t="s">
        <v>60</v>
      </c>
      <c r="B69" s="303"/>
      <c r="C69" s="304">
        <f>+C68-C67</f>
        <v>0</v>
      </c>
      <c r="D69" s="304">
        <f t="shared" ref="D69:Z69" si="181">+D68-D67</f>
        <v>0</v>
      </c>
      <c r="E69" s="303">
        <f t="shared" si="181"/>
        <v>0</v>
      </c>
      <c r="F69" s="303">
        <f t="shared" si="181"/>
        <v>0</v>
      </c>
      <c r="G69" s="303">
        <f t="shared" si="181"/>
        <v>0</v>
      </c>
      <c r="H69" s="303">
        <f t="shared" si="181"/>
        <v>0</v>
      </c>
      <c r="I69" s="303">
        <f t="shared" si="181"/>
        <v>0</v>
      </c>
      <c r="J69" s="303">
        <f t="shared" si="181"/>
        <v>0</v>
      </c>
      <c r="K69" s="303">
        <f t="shared" si="181"/>
        <v>0</v>
      </c>
      <c r="L69" s="303">
        <f t="shared" si="181"/>
        <v>0</v>
      </c>
      <c r="M69" s="303">
        <f t="shared" si="181"/>
        <v>0</v>
      </c>
      <c r="N69" s="303">
        <f t="shared" si="181"/>
        <v>0</v>
      </c>
      <c r="O69" s="303">
        <f t="shared" si="181"/>
        <v>0</v>
      </c>
      <c r="P69" s="303">
        <f t="shared" si="181"/>
        <v>0</v>
      </c>
      <c r="Q69" s="303">
        <f t="shared" si="181"/>
        <v>0</v>
      </c>
      <c r="R69" s="303">
        <f t="shared" si="181"/>
        <v>0</v>
      </c>
      <c r="S69" s="303">
        <f t="shared" si="181"/>
        <v>0</v>
      </c>
      <c r="T69" s="303">
        <f t="shared" si="181"/>
        <v>0</v>
      </c>
      <c r="U69" s="303">
        <f t="shared" si="181"/>
        <v>0</v>
      </c>
      <c r="V69" s="303">
        <f t="shared" si="181"/>
        <v>0</v>
      </c>
      <c r="W69" s="303">
        <f t="shared" si="181"/>
        <v>0</v>
      </c>
      <c r="X69" s="303">
        <f t="shared" si="181"/>
        <v>0</v>
      </c>
      <c r="Y69" s="303">
        <f t="shared" si="181"/>
        <v>0</v>
      </c>
      <c r="Z69" s="303">
        <f t="shared" si="181"/>
        <v>0</v>
      </c>
      <c r="AB69" s="303"/>
      <c r="AC69" s="303"/>
      <c r="AD69" s="303"/>
      <c r="AE69" s="4"/>
      <c r="AF69" s="4"/>
      <c r="AG69" s="4"/>
      <c r="AH69" s="4"/>
      <c r="AI69" s="4"/>
      <c r="AJ69" s="4"/>
      <c r="AK69" s="4"/>
      <c r="AL69" s="4"/>
      <c r="AM69" s="4"/>
      <c r="AN69" s="4"/>
      <c r="AO69" s="4"/>
      <c r="AP69" s="4"/>
      <c r="AQ69" s="4"/>
      <c r="AR69" s="4"/>
      <c r="AS69" s="4"/>
      <c r="AT69" s="4"/>
      <c r="EK69" s="4">
        <f>33*EK67</f>
        <v>29.333333333333332</v>
      </c>
      <c r="EO69" s="696">
        <f>AVERAGE(EN10:ES10,EU10:EZ10)</f>
        <v>18.166666666666668</v>
      </c>
      <c r="ER69" s="512"/>
    </row>
    <row r="70" spans="1:158" x14ac:dyDescent="0.5">
      <c r="C70" s="294"/>
      <c r="D70" s="294"/>
      <c r="N70" s="1"/>
      <c r="O70" s="5"/>
      <c r="P70" s="5"/>
      <c r="Q70" s="5"/>
      <c r="R70" s="5"/>
      <c r="S70" s="5"/>
      <c r="T70" s="5"/>
      <c r="U70" s="5"/>
      <c r="V70" s="5"/>
      <c r="W70" s="5"/>
      <c r="X70" s="5"/>
      <c r="Y70" s="5"/>
      <c r="Z70" s="5"/>
      <c r="AE70" s="4"/>
      <c r="AF70" s="4"/>
      <c r="AG70" s="4"/>
      <c r="AH70" s="4"/>
      <c r="AI70" s="4"/>
      <c r="AJ70" s="4"/>
      <c r="AK70" s="4"/>
      <c r="AL70" s="4"/>
      <c r="AM70" s="4"/>
      <c r="AN70" s="4"/>
      <c r="AO70" s="4"/>
      <c r="AP70" s="4"/>
      <c r="AQ70" s="4"/>
      <c r="AR70" s="4"/>
      <c r="AS70" s="4"/>
      <c r="AT70" s="4"/>
    </row>
    <row r="71" spans="1:158" x14ac:dyDescent="0.5">
      <c r="A71" s="306" t="s">
        <v>39</v>
      </c>
      <c r="B71" s="307"/>
      <c r="C71" s="308"/>
      <c r="D71" s="308"/>
      <c r="E71" s="307"/>
      <c r="F71" s="307"/>
      <c r="G71" s="307"/>
      <c r="H71" s="307"/>
      <c r="I71" s="307"/>
      <c r="J71" s="307"/>
      <c r="K71" s="307"/>
      <c r="L71" s="307"/>
      <c r="M71" s="307"/>
      <c r="N71" s="307"/>
      <c r="O71" s="307"/>
      <c r="P71" s="307"/>
      <c r="Q71" s="307"/>
      <c r="R71" s="307"/>
      <c r="S71" s="307"/>
      <c r="T71" s="307"/>
      <c r="U71" s="307"/>
      <c r="V71" s="307"/>
      <c r="W71" s="307"/>
      <c r="X71" s="307"/>
      <c r="Y71" s="307"/>
      <c r="Z71" s="307"/>
      <c r="AB71" s="307"/>
      <c r="AC71" s="307"/>
      <c r="AD71" s="307"/>
      <c r="AE71" s="4"/>
      <c r="AF71" s="4"/>
      <c r="AG71" s="4"/>
      <c r="AH71" s="4"/>
      <c r="AI71" s="4"/>
      <c r="AJ71" s="4"/>
      <c r="AK71" s="4"/>
      <c r="AL71" s="4"/>
      <c r="AM71" s="4"/>
      <c r="AN71" s="4"/>
      <c r="AO71" s="4"/>
      <c r="AP71" s="4"/>
      <c r="AQ71" s="4"/>
      <c r="AR71" s="4"/>
      <c r="AS71" s="4"/>
      <c r="AT71" s="4"/>
      <c r="ER71" s="512"/>
    </row>
    <row r="72" spans="1:158" x14ac:dyDescent="0.5">
      <c r="A72" s="309" t="s">
        <v>58</v>
      </c>
      <c r="B72" s="307"/>
      <c r="C72" s="308">
        <v>-15</v>
      </c>
      <c r="D72" s="308">
        <v>-24</v>
      </c>
      <c r="E72" s="307">
        <v>-24</v>
      </c>
      <c r="F72" s="307">
        <v>-24</v>
      </c>
      <c r="G72" s="307">
        <v>-24</v>
      </c>
      <c r="H72" s="307">
        <v>-24</v>
      </c>
      <c r="I72" s="307">
        <v>-24</v>
      </c>
      <c r="J72" s="307">
        <v>-24</v>
      </c>
      <c r="K72" s="307">
        <v>-25</v>
      </c>
      <c r="L72" s="307">
        <v>-25</v>
      </c>
      <c r="M72" s="307">
        <v>-25</v>
      </c>
      <c r="N72" s="307">
        <v>-25</v>
      </c>
      <c r="O72" s="307">
        <v>-25</v>
      </c>
      <c r="P72" s="307">
        <v>-25</v>
      </c>
      <c r="Q72" s="307">
        <v>-25</v>
      </c>
      <c r="R72" s="307">
        <v>-25</v>
      </c>
      <c r="S72" s="307">
        <v>-25</v>
      </c>
      <c r="T72" s="307">
        <v>-25</v>
      </c>
      <c r="U72" s="307">
        <v>-25</v>
      </c>
      <c r="V72" s="307">
        <v>-25</v>
      </c>
      <c r="W72" s="307">
        <v>-25</v>
      </c>
      <c r="X72" s="307">
        <v>-25</v>
      </c>
      <c r="Y72" s="307">
        <v>-25</v>
      </c>
      <c r="Z72" s="307">
        <v>-25</v>
      </c>
      <c r="AB72" s="307">
        <f>+Z72</f>
        <v>-25</v>
      </c>
      <c r="AC72" s="307">
        <f>+AB72</f>
        <v>-25</v>
      </c>
      <c r="AD72" s="307">
        <f>+AC72</f>
        <v>-25</v>
      </c>
      <c r="AE72" s="4"/>
      <c r="AF72" s="4"/>
      <c r="AG72" s="4"/>
      <c r="AH72" s="4"/>
      <c r="AI72" s="4"/>
      <c r="AJ72" s="4"/>
      <c r="AK72" s="4"/>
      <c r="AL72" s="4"/>
      <c r="AM72" s="4"/>
      <c r="AN72" s="4"/>
      <c r="AO72" s="4"/>
      <c r="AP72" s="4"/>
      <c r="AQ72" s="4"/>
      <c r="AR72" s="4"/>
      <c r="AS72" s="4"/>
      <c r="AT72" s="4"/>
      <c r="ER72" s="512"/>
    </row>
    <row r="73" spans="1:158" x14ac:dyDescent="0.5">
      <c r="A73" s="309" t="s">
        <v>62</v>
      </c>
      <c r="B73" s="307"/>
      <c r="C73" s="307">
        <v>-15</v>
      </c>
      <c r="D73" s="307">
        <v>-24</v>
      </c>
      <c r="E73" s="307">
        <v>-24</v>
      </c>
      <c r="F73" s="307">
        <v>-24</v>
      </c>
      <c r="G73" s="307">
        <v>-24</v>
      </c>
      <c r="H73" s="307">
        <v>-24</v>
      </c>
      <c r="I73" s="307">
        <v>-24</v>
      </c>
      <c r="J73" s="307">
        <v>-24</v>
      </c>
      <c r="K73" s="307">
        <v>-25</v>
      </c>
      <c r="L73" s="307">
        <v>-25</v>
      </c>
      <c r="M73" s="307">
        <v>-25</v>
      </c>
      <c r="N73" s="307">
        <v>-25</v>
      </c>
      <c r="O73" s="307">
        <v>-25</v>
      </c>
      <c r="P73" s="307">
        <v>-25</v>
      </c>
      <c r="Q73" s="307">
        <v>-25</v>
      </c>
      <c r="R73" s="307">
        <v>-25</v>
      </c>
      <c r="S73" s="307">
        <v>-25</v>
      </c>
      <c r="T73" s="307">
        <v>-25</v>
      </c>
      <c r="U73" s="307">
        <v>-25</v>
      </c>
      <c r="V73" s="307">
        <v>-25</v>
      </c>
      <c r="W73" s="307">
        <v>-25</v>
      </c>
      <c r="X73" s="307">
        <v>-25</v>
      </c>
      <c r="Y73" s="307">
        <v>-25</v>
      </c>
      <c r="Z73" s="307">
        <v>-25</v>
      </c>
      <c r="AB73" s="307">
        <f>+Z73</f>
        <v>-25</v>
      </c>
      <c r="AC73" s="307">
        <f>+AB73</f>
        <v>-25</v>
      </c>
      <c r="AD73" s="307">
        <f>+AC73</f>
        <v>-25</v>
      </c>
      <c r="AE73" s="4"/>
      <c r="AF73" s="4"/>
      <c r="AG73" s="4"/>
      <c r="AH73" s="4"/>
      <c r="AI73" s="4"/>
      <c r="AJ73" s="4"/>
      <c r="AK73" s="4"/>
      <c r="AL73" s="4"/>
      <c r="AM73" s="4"/>
      <c r="AN73" s="4"/>
      <c r="AO73" s="4"/>
      <c r="AP73" s="4"/>
      <c r="AQ73" s="4"/>
      <c r="AR73" s="4"/>
      <c r="AS73" s="4"/>
      <c r="AT73" s="4"/>
      <c r="ER73" s="512"/>
      <c r="FB73" s="696"/>
    </row>
    <row r="74" spans="1:158" x14ac:dyDescent="0.5">
      <c r="A74" s="309" t="s">
        <v>60</v>
      </c>
      <c r="B74" s="307"/>
      <c r="C74" s="307">
        <f>+C73-C72</f>
        <v>0</v>
      </c>
      <c r="D74" s="307">
        <f t="shared" ref="D74:Z74" si="182">+D73-D72</f>
        <v>0</v>
      </c>
      <c r="E74" s="307">
        <f t="shared" si="182"/>
        <v>0</v>
      </c>
      <c r="F74" s="307">
        <f t="shared" si="182"/>
        <v>0</v>
      </c>
      <c r="G74" s="307">
        <f t="shared" si="182"/>
        <v>0</v>
      </c>
      <c r="H74" s="307">
        <f t="shared" si="182"/>
        <v>0</v>
      </c>
      <c r="I74" s="307">
        <f t="shared" si="182"/>
        <v>0</v>
      </c>
      <c r="J74" s="307">
        <f t="shared" si="182"/>
        <v>0</v>
      </c>
      <c r="K74" s="307">
        <f t="shared" si="182"/>
        <v>0</v>
      </c>
      <c r="L74" s="307">
        <f t="shared" si="182"/>
        <v>0</v>
      </c>
      <c r="M74" s="307">
        <f t="shared" si="182"/>
        <v>0</v>
      </c>
      <c r="N74" s="307">
        <f t="shared" si="182"/>
        <v>0</v>
      </c>
      <c r="O74" s="307">
        <f t="shared" si="182"/>
        <v>0</v>
      </c>
      <c r="P74" s="307">
        <f t="shared" si="182"/>
        <v>0</v>
      </c>
      <c r="Q74" s="307">
        <f t="shared" si="182"/>
        <v>0</v>
      </c>
      <c r="R74" s="307">
        <f t="shared" si="182"/>
        <v>0</v>
      </c>
      <c r="S74" s="307">
        <f t="shared" si="182"/>
        <v>0</v>
      </c>
      <c r="T74" s="307">
        <f t="shared" si="182"/>
        <v>0</v>
      </c>
      <c r="U74" s="307">
        <f t="shared" si="182"/>
        <v>0</v>
      </c>
      <c r="V74" s="307">
        <f t="shared" si="182"/>
        <v>0</v>
      </c>
      <c r="W74" s="307">
        <f t="shared" si="182"/>
        <v>0</v>
      </c>
      <c r="X74" s="307">
        <f t="shared" si="182"/>
        <v>0</v>
      </c>
      <c r="Y74" s="307">
        <f t="shared" si="182"/>
        <v>0</v>
      </c>
      <c r="Z74" s="307">
        <f t="shared" si="182"/>
        <v>0</v>
      </c>
      <c r="AB74" s="307"/>
      <c r="AC74" s="307"/>
      <c r="AD74" s="307"/>
      <c r="AE74" s="4"/>
      <c r="AF74" s="4"/>
      <c r="AG74" s="4"/>
      <c r="AH74" s="4"/>
      <c r="AI74" s="4"/>
      <c r="AJ74" s="4"/>
      <c r="AK74" s="4"/>
      <c r="AL74" s="4"/>
      <c r="AM74" s="4"/>
      <c r="AN74" s="4"/>
      <c r="AO74" s="4"/>
      <c r="AP74" s="4"/>
      <c r="AQ74" s="4"/>
      <c r="AR74" s="4"/>
      <c r="AS74" s="4"/>
      <c r="AT74" s="4"/>
    </row>
    <row r="75" spans="1:158" x14ac:dyDescent="0.5">
      <c r="A75" s="310"/>
      <c r="N75" s="1"/>
      <c r="O75" s="5"/>
      <c r="P75" s="5"/>
      <c r="Q75" s="5"/>
      <c r="R75" s="5"/>
      <c r="S75" s="5"/>
      <c r="T75" s="5"/>
      <c r="U75" s="5"/>
      <c r="V75" s="5"/>
      <c r="W75" s="5"/>
      <c r="X75" s="5"/>
      <c r="Y75" s="5"/>
      <c r="Z75" s="5"/>
      <c r="AE75" s="4"/>
      <c r="AF75" s="4"/>
      <c r="AG75" s="4"/>
      <c r="AH75" s="4"/>
      <c r="AI75" s="4"/>
      <c r="AJ75" s="4"/>
      <c r="AK75" s="4"/>
      <c r="AL75" s="4"/>
      <c r="AM75" s="4"/>
      <c r="AN75" s="4"/>
      <c r="AO75" s="4"/>
      <c r="AP75" s="4"/>
      <c r="AQ75" s="4"/>
      <c r="AR75" s="4"/>
      <c r="AS75" s="4"/>
      <c r="AT75" s="4"/>
    </row>
    <row r="76" spans="1:158" x14ac:dyDescent="0.5">
      <c r="A76" s="311" t="s">
        <v>41</v>
      </c>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B76" s="140"/>
      <c r="AC76" s="140"/>
      <c r="AD76" s="140"/>
      <c r="AE76" s="4"/>
      <c r="AF76" s="4"/>
      <c r="AG76" s="4"/>
      <c r="AH76" s="4"/>
      <c r="AI76" s="4"/>
      <c r="AJ76" s="4"/>
      <c r="AK76" s="4"/>
      <c r="AL76" s="4"/>
      <c r="AM76" s="4"/>
      <c r="AN76" s="4"/>
      <c r="AO76" s="4"/>
      <c r="AP76" s="4"/>
      <c r="AQ76" s="4"/>
      <c r="AR76" s="4"/>
      <c r="AS76" s="4"/>
      <c r="AT76" s="4"/>
    </row>
    <row r="77" spans="1:158" x14ac:dyDescent="0.5">
      <c r="A77" s="312" t="s">
        <v>58</v>
      </c>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B77" s="140"/>
      <c r="AC77" s="140"/>
      <c r="AD77" s="140"/>
      <c r="AE77" s="4"/>
      <c r="AF77" s="4"/>
      <c r="AG77" s="4"/>
      <c r="AH77" s="4"/>
      <c r="AI77" s="4"/>
      <c r="AJ77" s="4"/>
      <c r="AK77" s="4"/>
      <c r="AL77" s="4"/>
      <c r="AM77" s="4"/>
      <c r="AN77" s="4"/>
      <c r="AO77" s="4"/>
      <c r="AP77" s="4"/>
      <c r="AQ77" s="4"/>
      <c r="AR77" s="4"/>
      <c r="AS77" s="4"/>
      <c r="AT77" s="4"/>
    </row>
    <row r="78" spans="1:158" x14ac:dyDescent="0.5">
      <c r="A78" s="312"/>
      <c r="B78" s="313" t="s">
        <v>63</v>
      </c>
      <c r="C78" s="140"/>
      <c r="D78" s="140"/>
      <c r="E78" s="140"/>
      <c r="F78" s="140"/>
      <c r="G78" s="140"/>
      <c r="H78" s="140"/>
      <c r="I78" s="140"/>
      <c r="J78" s="140"/>
      <c r="K78" s="140"/>
      <c r="L78" s="140"/>
      <c r="M78" s="140"/>
      <c r="N78" s="140"/>
      <c r="O78" s="140">
        <v>-2</v>
      </c>
      <c r="P78" s="140">
        <v>-2</v>
      </c>
      <c r="Q78" s="140">
        <v>-2</v>
      </c>
      <c r="R78" s="140">
        <v>-2</v>
      </c>
      <c r="S78" s="140">
        <v>-2</v>
      </c>
      <c r="T78" s="140">
        <v>-2</v>
      </c>
      <c r="U78" s="140">
        <v>-2</v>
      </c>
      <c r="V78" s="140">
        <v>-2</v>
      </c>
      <c r="W78" s="140">
        <v>-2</v>
      </c>
      <c r="X78" s="140">
        <v>-2</v>
      </c>
      <c r="Y78" s="140">
        <v>-2</v>
      </c>
      <c r="Z78" s="140">
        <v>-2</v>
      </c>
      <c r="AB78" s="140">
        <f>+Z78</f>
        <v>-2</v>
      </c>
      <c r="AC78" s="140">
        <f>+AB78</f>
        <v>-2</v>
      </c>
      <c r="AD78" s="140">
        <f>+AC78</f>
        <v>-2</v>
      </c>
      <c r="AE78" s="4"/>
      <c r="AF78" s="4"/>
      <c r="AG78" s="4"/>
      <c r="AH78" s="4"/>
      <c r="AI78" s="4"/>
      <c r="AJ78" s="4"/>
      <c r="AK78" s="4"/>
      <c r="AL78" s="4"/>
      <c r="AM78" s="4"/>
      <c r="AN78" s="4"/>
      <c r="AO78" s="4"/>
      <c r="AP78" s="4"/>
      <c r="AQ78" s="4"/>
      <c r="AR78" s="4"/>
      <c r="AS78" s="4"/>
      <c r="AT78" s="4"/>
    </row>
    <row r="79" spans="1:158" x14ac:dyDescent="0.5">
      <c r="A79" s="312"/>
      <c r="B79" s="313" t="s">
        <v>64</v>
      </c>
      <c r="C79" s="140">
        <v>-18</v>
      </c>
      <c r="D79" s="140">
        <v>-20</v>
      </c>
      <c r="E79" s="140">
        <v>-20</v>
      </c>
      <c r="F79" s="140">
        <v>-21</v>
      </c>
      <c r="G79" s="140">
        <v>-21</v>
      </c>
      <c r="H79" s="140">
        <v>-21</v>
      </c>
      <c r="I79" s="140">
        <v>-21</v>
      </c>
      <c r="J79" s="140">
        <v>-21</v>
      </c>
      <c r="K79" s="140">
        <v>-21</v>
      </c>
      <c r="L79" s="140">
        <v>-21</v>
      </c>
      <c r="M79" s="140">
        <v>-21</v>
      </c>
      <c r="N79" s="140">
        <v>-21</v>
      </c>
      <c r="O79" s="140">
        <v>-21</v>
      </c>
      <c r="P79" s="140">
        <v>-21</v>
      </c>
      <c r="Q79" s="140">
        <v>-21</v>
      </c>
      <c r="R79" s="140">
        <v>-21</v>
      </c>
      <c r="S79" s="140">
        <v>-21</v>
      </c>
      <c r="T79" s="140">
        <v>-21</v>
      </c>
      <c r="U79" s="140">
        <v>-21</v>
      </c>
      <c r="V79" s="140">
        <v>-21</v>
      </c>
      <c r="W79" s="140">
        <v>-21</v>
      </c>
      <c r="X79" s="140">
        <v>-21</v>
      </c>
      <c r="Y79" s="140">
        <v>-21</v>
      </c>
      <c r="Z79" s="140">
        <v>-21</v>
      </c>
      <c r="AB79" s="140">
        <f>+Z79</f>
        <v>-21</v>
      </c>
      <c r="AC79" s="140">
        <f>+AB79</f>
        <v>-21</v>
      </c>
      <c r="AD79" s="140">
        <f>+AC79</f>
        <v>-21</v>
      </c>
      <c r="AE79" s="4"/>
      <c r="AF79" s="4"/>
      <c r="AG79" s="4"/>
      <c r="AH79" s="4"/>
      <c r="AI79" s="4"/>
      <c r="AJ79" s="4"/>
      <c r="AK79" s="4"/>
      <c r="AL79" s="4"/>
      <c r="AM79" s="4"/>
      <c r="AN79" s="4"/>
      <c r="AO79" s="4"/>
      <c r="AP79" s="4"/>
      <c r="AQ79" s="4"/>
      <c r="AR79" s="4"/>
      <c r="AS79" s="4"/>
      <c r="AT79" s="4"/>
    </row>
    <row r="80" spans="1:158" x14ac:dyDescent="0.5">
      <c r="A80" s="312"/>
      <c r="B80" s="140" t="s">
        <v>65</v>
      </c>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B80" s="140"/>
      <c r="AC80" s="140"/>
      <c r="AD80" s="140"/>
      <c r="AE80" s="4"/>
      <c r="AF80" s="4"/>
      <c r="AG80" s="4"/>
      <c r="AH80" s="4"/>
      <c r="AI80" s="4"/>
      <c r="AJ80" s="4"/>
      <c r="AK80" s="4"/>
      <c r="AL80" s="4"/>
      <c r="AM80" s="4"/>
      <c r="AN80" s="4"/>
      <c r="AO80" s="4"/>
      <c r="AP80" s="4"/>
      <c r="AQ80" s="4"/>
      <c r="AR80" s="4"/>
      <c r="AS80" s="4"/>
      <c r="AT80" s="4"/>
    </row>
    <row r="81" spans="1:46" x14ac:dyDescent="0.5">
      <c r="A81" s="140"/>
      <c r="B81" s="140" t="s">
        <v>66</v>
      </c>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B81" s="140"/>
      <c r="AC81" s="140"/>
      <c r="AD81" s="140"/>
      <c r="AE81" s="4"/>
      <c r="AF81" s="4"/>
      <c r="AG81" s="4"/>
      <c r="AH81" s="4"/>
      <c r="AI81" s="4"/>
      <c r="AJ81" s="4"/>
      <c r="AK81" s="4"/>
      <c r="AL81" s="4"/>
      <c r="AM81" s="4"/>
      <c r="AN81" s="4"/>
      <c r="AO81" s="4"/>
      <c r="AP81" s="4"/>
      <c r="AQ81" s="4"/>
      <c r="AR81" s="4"/>
      <c r="AS81" s="4"/>
      <c r="AT81" s="4"/>
    </row>
    <row r="82" spans="1:46" x14ac:dyDescent="0.5">
      <c r="A82" s="140"/>
      <c r="B82" s="140" t="s">
        <v>67</v>
      </c>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B82" s="140"/>
      <c r="AC82" s="140"/>
      <c r="AD82" s="140"/>
      <c r="AE82" s="4"/>
      <c r="AF82" s="4"/>
      <c r="AG82" s="4"/>
      <c r="AH82" s="4"/>
      <c r="AI82" s="4"/>
      <c r="AJ82" s="4"/>
      <c r="AK82" s="4"/>
      <c r="AL82" s="4"/>
      <c r="AM82" s="4"/>
      <c r="AN82" s="4"/>
      <c r="AO82" s="4"/>
      <c r="AP82" s="4"/>
      <c r="AQ82" s="4"/>
      <c r="AR82" s="4"/>
      <c r="AS82" s="4"/>
      <c r="AT82" s="4"/>
    </row>
    <row r="83" spans="1:46" ht="9.75" customHeight="1" x14ac:dyDescent="0.5">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B83" s="140"/>
      <c r="AC83" s="140"/>
      <c r="AD83" s="140"/>
      <c r="AE83" s="4"/>
      <c r="AF83" s="4"/>
      <c r="AG83" s="4"/>
      <c r="AH83" s="4"/>
      <c r="AI83" s="4"/>
      <c r="AJ83" s="4"/>
      <c r="AK83" s="4"/>
      <c r="AL83" s="4"/>
      <c r="AM83" s="4"/>
      <c r="AN83" s="4"/>
      <c r="AO83" s="4"/>
      <c r="AP83" s="4"/>
      <c r="AQ83" s="4"/>
      <c r="AR83" s="4"/>
      <c r="AS83" s="4"/>
      <c r="AT83" s="4"/>
    </row>
    <row r="84" spans="1:46" x14ac:dyDescent="0.5">
      <c r="A84" s="312"/>
      <c r="B84" s="140"/>
      <c r="C84" s="314">
        <f>SUM(C78:C83)</f>
        <v>-18</v>
      </c>
      <c r="D84" s="314">
        <f t="shared" ref="D84:AD84" si="183">SUM(D78:D83)</f>
        <v>-20</v>
      </c>
      <c r="E84" s="314">
        <f t="shared" si="183"/>
        <v>-20</v>
      </c>
      <c r="F84" s="314">
        <f t="shared" si="183"/>
        <v>-21</v>
      </c>
      <c r="G84" s="314">
        <f t="shared" si="183"/>
        <v>-21</v>
      </c>
      <c r="H84" s="314">
        <f t="shared" si="183"/>
        <v>-21</v>
      </c>
      <c r="I84" s="314">
        <f t="shared" si="183"/>
        <v>-21</v>
      </c>
      <c r="J84" s="314">
        <f t="shared" si="183"/>
        <v>-21</v>
      </c>
      <c r="K84" s="314">
        <f t="shared" si="183"/>
        <v>-21</v>
      </c>
      <c r="L84" s="314">
        <f t="shared" si="183"/>
        <v>-21</v>
      </c>
      <c r="M84" s="314">
        <f t="shared" si="183"/>
        <v>-21</v>
      </c>
      <c r="N84" s="314">
        <f t="shared" si="183"/>
        <v>-21</v>
      </c>
      <c r="O84" s="314">
        <f t="shared" si="183"/>
        <v>-23</v>
      </c>
      <c r="P84" s="314">
        <f t="shared" si="183"/>
        <v>-23</v>
      </c>
      <c r="Q84" s="314">
        <f t="shared" si="183"/>
        <v>-23</v>
      </c>
      <c r="R84" s="314">
        <f t="shared" si="183"/>
        <v>-23</v>
      </c>
      <c r="S84" s="314">
        <f t="shared" si="183"/>
        <v>-23</v>
      </c>
      <c r="T84" s="314">
        <f t="shared" si="183"/>
        <v>-23</v>
      </c>
      <c r="U84" s="314">
        <f t="shared" si="183"/>
        <v>-23</v>
      </c>
      <c r="V84" s="314">
        <f t="shared" si="183"/>
        <v>-23</v>
      </c>
      <c r="W84" s="314">
        <f t="shared" si="183"/>
        <v>-23</v>
      </c>
      <c r="X84" s="314">
        <f t="shared" si="183"/>
        <v>-23</v>
      </c>
      <c r="Y84" s="314">
        <f t="shared" si="183"/>
        <v>-23</v>
      </c>
      <c r="Z84" s="314">
        <f t="shared" si="183"/>
        <v>-23</v>
      </c>
      <c r="AB84" s="314">
        <f t="shared" si="183"/>
        <v>-23</v>
      </c>
      <c r="AC84" s="314">
        <f t="shared" si="183"/>
        <v>-23</v>
      </c>
      <c r="AD84" s="314">
        <f t="shared" si="183"/>
        <v>-23</v>
      </c>
      <c r="AE84" s="4"/>
      <c r="AF84" s="4"/>
      <c r="AG84" s="4"/>
      <c r="AH84" s="4"/>
      <c r="AI84" s="4"/>
      <c r="AJ84" s="4"/>
      <c r="AK84" s="4"/>
      <c r="AL84" s="4"/>
      <c r="AM84" s="4"/>
      <c r="AN84" s="4"/>
      <c r="AO84" s="4"/>
      <c r="AP84" s="4"/>
      <c r="AQ84" s="4"/>
      <c r="AR84" s="4"/>
      <c r="AS84" s="4"/>
      <c r="AT84" s="4"/>
    </row>
    <row r="85" spans="1:46" x14ac:dyDescent="0.5">
      <c r="A85" s="312"/>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B85" s="140"/>
      <c r="AC85" s="140"/>
      <c r="AD85" s="140"/>
      <c r="AE85" s="4"/>
      <c r="AF85" s="4"/>
      <c r="AG85" s="4"/>
      <c r="AH85" s="4"/>
      <c r="AI85" s="4"/>
      <c r="AJ85" s="4"/>
      <c r="AK85" s="4"/>
      <c r="AL85" s="4"/>
      <c r="AM85" s="4"/>
      <c r="AN85" s="4"/>
      <c r="AO85" s="4"/>
      <c r="AP85" s="4"/>
      <c r="AQ85" s="4"/>
      <c r="AR85" s="4"/>
      <c r="AS85" s="4"/>
      <c r="AT85" s="4"/>
    </row>
    <row r="86" spans="1:46" x14ac:dyDescent="0.5">
      <c r="A86" s="311" t="s">
        <v>62</v>
      </c>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B86" s="140"/>
      <c r="AC86" s="140"/>
      <c r="AD86" s="140"/>
      <c r="AE86" s="4"/>
      <c r="AF86" s="4"/>
      <c r="AG86" s="4"/>
      <c r="AH86" s="4"/>
      <c r="AI86" s="4"/>
      <c r="AJ86" s="4"/>
      <c r="AK86" s="4"/>
      <c r="AL86" s="4"/>
      <c r="AM86" s="4"/>
      <c r="AN86" s="4"/>
      <c r="AO86" s="4"/>
      <c r="AP86" s="4"/>
      <c r="AQ86" s="4"/>
      <c r="AR86" s="4"/>
      <c r="AS86" s="4"/>
      <c r="AT86" s="4"/>
    </row>
    <row r="87" spans="1:46" x14ac:dyDescent="0.5">
      <c r="A87" s="312"/>
      <c r="B87" s="313" t="s">
        <v>63</v>
      </c>
      <c r="C87" s="140"/>
      <c r="D87" s="140"/>
      <c r="E87" s="140"/>
      <c r="F87" s="140"/>
      <c r="G87" s="140"/>
      <c r="H87" s="140"/>
      <c r="I87" s="140"/>
      <c r="J87" s="140"/>
      <c r="K87" s="140"/>
      <c r="L87" s="140"/>
      <c r="M87" s="140"/>
      <c r="N87" s="140"/>
      <c r="O87" s="140">
        <v>-2</v>
      </c>
      <c r="P87" s="140">
        <v>-2</v>
      </c>
      <c r="Q87" s="140">
        <v>-2</v>
      </c>
      <c r="R87" s="140">
        <v>-2</v>
      </c>
      <c r="S87" s="140">
        <v>-2</v>
      </c>
      <c r="T87" s="140">
        <v>-2</v>
      </c>
      <c r="U87" s="140">
        <v>-2</v>
      </c>
      <c r="V87" s="140">
        <v>-2</v>
      </c>
      <c r="W87" s="140">
        <v>-2</v>
      </c>
      <c r="X87" s="140">
        <v>-2</v>
      </c>
      <c r="Y87" s="140">
        <v>-2</v>
      </c>
      <c r="Z87" s="140">
        <v>-2</v>
      </c>
      <c r="AB87" s="140">
        <f>+Z87</f>
        <v>-2</v>
      </c>
      <c r="AC87" s="140">
        <f>+AB87</f>
        <v>-2</v>
      </c>
      <c r="AD87" s="140">
        <f>+AC87</f>
        <v>-2</v>
      </c>
      <c r="AE87" s="4"/>
      <c r="AF87" s="4"/>
      <c r="AG87" s="4"/>
      <c r="AH87" s="4"/>
      <c r="AI87" s="4"/>
      <c r="AJ87" s="4"/>
      <c r="AK87" s="4"/>
      <c r="AL87" s="4"/>
      <c r="AM87" s="4"/>
      <c r="AN87" s="4"/>
      <c r="AO87" s="4"/>
      <c r="AP87" s="4"/>
      <c r="AQ87" s="4"/>
      <c r="AR87" s="4"/>
      <c r="AS87" s="4"/>
      <c r="AT87" s="4"/>
    </row>
    <row r="88" spans="1:46" x14ac:dyDescent="0.5">
      <c r="A88" s="312"/>
      <c r="B88" s="313" t="s">
        <v>64</v>
      </c>
      <c r="C88" s="140">
        <v>-18</v>
      </c>
      <c r="D88" s="140">
        <v>-20</v>
      </c>
      <c r="E88" s="140">
        <v>-20</v>
      </c>
      <c r="F88" s="140">
        <v>-21</v>
      </c>
      <c r="G88" s="140">
        <v>-21</v>
      </c>
      <c r="H88" s="140">
        <v>-21</v>
      </c>
      <c r="I88" s="140">
        <v>-21</v>
      </c>
      <c r="J88" s="140">
        <v>-21</v>
      </c>
      <c r="K88" s="140">
        <v>-21</v>
      </c>
      <c r="L88" s="140">
        <v>-21</v>
      </c>
      <c r="M88" s="140">
        <v>-21</v>
      </c>
      <c r="N88" s="140">
        <v>-21</v>
      </c>
      <c r="O88" s="140">
        <v>-21</v>
      </c>
      <c r="P88" s="140">
        <v>-21</v>
      </c>
      <c r="Q88" s="140">
        <v>-21</v>
      </c>
      <c r="R88" s="140">
        <v>-21</v>
      </c>
      <c r="S88" s="140">
        <v>-21</v>
      </c>
      <c r="T88" s="140">
        <v>-21</v>
      </c>
      <c r="U88" s="140">
        <v>-21</v>
      </c>
      <c r="V88" s="140">
        <v>-21</v>
      </c>
      <c r="W88" s="140">
        <v>-21</v>
      </c>
      <c r="X88" s="140">
        <v>-21</v>
      </c>
      <c r="Y88" s="140">
        <v>-21</v>
      </c>
      <c r="Z88" s="140">
        <v>-21</v>
      </c>
      <c r="AB88" s="140">
        <f>+Z88</f>
        <v>-21</v>
      </c>
      <c r="AC88" s="140">
        <f>+AB88</f>
        <v>-21</v>
      </c>
      <c r="AD88" s="140">
        <f>+AC88</f>
        <v>-21</v>
      </c>
      <c r="AE88" s="4"/>
      <c r="AF88" s="4"/>
      <c r="AG88" s="4"/>
      <c r="AH88" s="4"/>
      <c r="AI88" s="4"/>
      <c r="AJ88" s="4"/>
      <c r="AK88" s="4"/>
      <c r="AL88" s="4"/>
      <c r="AM88" s="4"/>
      <c r="AN88" s="4"/>
      <c r="AO88" s="4"/>
      <c r="AP88" s="4"/>
      <c r="AQ88" s="4"/>
      <c r="AR88" s="4"/>
      <c r="AS88" s="4"/>
      <c r="AT88" s="4"/>
    </row>
    <row r="89" spans="1:46" x14ac:dyDescent="0.5">
      <c r="A89" s="312"/>
      <c r="B89" s="140" t="s">
        <v>65</v>
      </c>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B89" s="140"/>
      <c r="AC89" s="140"/>
      <c r="AD89" s="140"/>
      <c r="AE89" s="4"/>
      <c r="AF89" s="4"/>
      <c r="AG89" s="4"/>
      <c r="AH89" s="4"/>
      <c r="AI89" s="4"/>
      <c r="AJ89" s="4"/>
      <c r="AK89" s="4"/>
      <c r="AL89" s="4"/>
      <c r="AM89" s="4"/>
      <c r="AN89" s="4"/>
      <c r="AO89" s="4"/>
      <c r="AP89" s="4"/>
      <c r="AQ89" s="4"/>
      <c r="AR89" s="4"/>
      <c r="AS89" s="4"/>
      <c r="AT89" s="4"/>
    </row>
    <row r="90" spans="1:46" x14ac:dyDescent="0.5">
      <c r="A90" s="312"/>
      <c r="B90" s="140" t="s">
        <v>66</v>
      </c>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B90" s="140"/>
      <c r="AC90" s="140"/>
      <c r="AD90" s="140"/>
      <c r="AE90" s="4"/>
      <c r="AF90" s="4"/>
      <c r="AG90" s="4"/>
      <c r="AH90" s="4"/>
      <c r="AI90" s="4"/>
      <c r="AJ90" s="4"/>
      <c r="AK90" s="4"/>
      <c r="AL90" s="4"/>
      <c r="AM90" s="4"/>
      <c r="AN90" s="4"/>
      <c r="AO90" s="4"/>
      <c r="AP90" s="4"/>
      <c r="AQ90" s="4"/>
      <c r="AR90" s="4"/>
      <c r="AS90" s="4"/>
      <c r="AT90" s="4"/>
    </row>
    <row r="91" spans="1:46" x14ac:dyDescent="0.5">
      <c r="A91" s="312"/>
      <c r="B91" s="140" t="s">
        <v>67</v>
      </c>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B91" s="140"/>
      <c r="AC91" s="140"/>
      <c r="AD91" s="140"/>
    </row>
    <row r="92" spans="1:46" ht="7.5" customHeight="1" x14ac:dyDescent="0.5">
      <c r="A92" s="312"/>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B92" s="140"/>
      <c r="AC92" s="140"/>
      <c r="AD92" s="140"/>
    </row>
    <row r="93" spans="1:46" x14ac:dyDescent="0.5">
      <c r="A93" s="312"/>
      <c r="B93" s="140"/>
      <c r="C93" s="314">
        <f>SUM(C87:C92)</f>
        <v>-18</v>
      </c>
      <c r="D93" s="314">
        <f t="shared" ref="D93:Z93" si="184">SUM(D87:D92)</f>
        <v>-20</v>
      </c>
      <c r="E93" s="314">
        <f t="shared" si="184"/>
        <v>-20</v>
      </c>
      <c r="F93" s="314">
        <f t="shared" si="184"/>
        <v>-21</v>
      </c>
      <c r="G93" s="314">
        <f t="shared" si="184"/>
        <v>-21</v>
      </c>
      <c r="H93" s="314">
        <f t="shared" si="184"/>
        <v>-21</v>
      </c>
      <c r="I93" s="314">
        <f t="shared" si="184"/>
        <v>-21</v>
      </c>
      <c r="J93" s="314">
        <f t="shared" si="184"/>
        <v>-21</v>
      </c>
      <c r="K93" s="314">
        <f t="shared" si="184"/>
        <v>-21</v>
      </c>
      <c r="L93" s="314">
        <f t="shared" si="184"/>
        <v>-21</v>
      </c>
      <c r="M93" s="314">
        <f t="shared" si="184"/>
        <v>-21</v>
      </c>
      <c r="N93" s="314">
        <f t="shared" si="184"/>
        <v>-21</v>
      </c>
      <c r="O93" s="314">
        <f t="shared" si="184"/>
        <v>-23</v>
      </c>
      <c r="P93" s="314">
        <f t="shared" si="184"/>
        <v>-23</v>
      </c>
      <c r="Q93" s="314">
        <f t="shared" si="184"/>
        <v>-23</v>
      </c>
      <c r="R93" s="314">
        <f t="shared" si="184"/>
        <v>-23</v>
      </c>
      <c r="S93" s="314">
        <f t="shared" si="184"/>
        <v>-23</v>
      </c>
      <c r="T93" s="314">
        <f t="shared" si="184"/>
        <v>-23</v>
      </c>
      <c r="U93" s="314">
        <f t="shared" si="184"/>
        <v>-23</v>
      </c>
      <c r="V93" s="314">
        <f t="shared" si="184"/>
        <v>-23</v>
      </c>
      <c r="W93" s="314">
        <f t="shared" si="184"/>
        <v>-23</v>
      </c>
      <c r="X93" s="314">
        <f t="shared" si="184"/>
        <v>-23</v>
      </c>
      <c r="Y93" s="314">
        <f t="shared" si="184"/>
        <v>-23</v>
      </c>
      <c r="Z93" s="314">
        <f t="shared" si="184"/>
        <v>-23</v>
      </c>
      <c r="AB93" s="314">
        <f>SUM(AB87:AB92)</f>
        <v>-23</v>
      </c>
      <c r="AC93" s="314">
        <f>SUM(AC87:AC92)</f>
        <v>-23</v>
      </c>
      <c r="AD93" s="314">
        <f>SUM(AD87:AD92)</f>
        <v>-23</v>
      </c>
    </row>
    <row r="94" spans="1:46" ht="16.5" thickBot="1" x14ac:dyDescent="0.55000000000000004">
      <c r="A94" s="312"/>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B94" s="140"/>
      <c r="AC94" s="140"/>
      <c r="AD94" s="140"/>
    </row>
    <row r="95" spans="1:46" ht="16.5" thickBot="1" x14ac:dyDescent="0.55000000000000004">
      <c r="A95" s="312" t="s">
        <v>68</v>
      </c>
      <c r="B95" s="140"/>
      <c r="C95" s="315">
        <f>+C93-C84</f>
        <v>0</v>
      </c>
      <c r="D95" s="316">
        <f t="shared" ref="D95:AD95" si="185">+D93-D84</f>
        <v>0</v>
      </c>
      <c r="E95" s="316">
        <f t="shared" si="185"/>
        <v>0</v>
      </c>
      <c r="F95" s="316">
        <f t="shared" si="185"/>
        <v>0</v>
      </c>
      <c r="G95" s="316">
        <f t="shared" si="185"/>
        <v>0</v>
      </c>
      <c r="H95" s="316">
        <f t="shared" si="185"/>
        <v>0</v>
      </c>
      <c r="I95" s="316">
        <f t="shared" si="185"/>
        <v>0</v>
      </c>
      <c r="J95" s="316">
        <f t="shared" si="185"/>
        <v>0</v>
      </c>
      <c r="K95" s="316">
        <f t="shared" si="185"/>
        <v>0</v>
      </c>
      <c r="L95" s="316">
        <f t="shared" si="185"/>
        <v>0</v>
      </c>
      <c r="M95" s="316">
        <f t="shared" si="185"/>
        <v>0</v>
      </c>
      <c r="N95" s="316">
        <f t="shared" si="185"/>
        <v>0</v>
      </c>
      <c r="O95" s="316">
        <f t="shared" si="185"/>
        <v>0</v>
      </c>
      <c r="P95" s="316">
        <f t="shared" si="185"/>
        <v>0</v>
      </c>
      <c r="Q95" s="316">
        <f t="shared" si="185"/>
        <v>0</v>
      </c>
      <c r="R95" s="316">
        <f t="shared" si="185"/>
        <v>0</v>
      </c>
      <c r="S95" s="316">
        <f t="shared" si="185"/>
        <v>0</v>
      </c>
      <c r="T95" s="316">
        <f t="shared" si="185"/>
        <v>0</v>
      </c>
      <c r="U95" s="316">
        <f t="shared" si="185"/>
        <v>0</v>
      </c>
      <c r="V95" s="316">
        <f t="shared" si="185"/>
        <v>0</v>
      </c>
      <c r="W95" s="316">
        <f t="shared" si="185"/>
        <v>0</v>
      </c>
      <c r="X95" s="316">
        <f t="shared" si="185"/>
        <v>0</v>
      </c>
      <c r="Y95" s="316">
        <f t="shared" si="185"/>
        <v>0</v>
      </c>
      <c r="Z95" s="316">
        <f t="shared" si="185"/>
        <v>0</v>
      </c>
      <c r="AB95" s="316">
        <f t="shared" si="185"/>
        <v>0</v>
      </c>
      <c r="AC95" s="316">
        <f t="shared" si="185"/>
        <v>0</v>
      </c>
      <c r="AD95" s="317">
        <f t="shared" si="185"/>
        <v>0</v>
      </c>
    </row>
    <row r="96" spans="1:46" x14ac:dyDescent="0.5">
      <c r="A96" s="310"/>
      <c r="N96" s="1"/>
      <c r="O96" s="5"/>
      <c r="P96" s="5"/>
      <c r="Q96" s="5"/>
      <c r="R96" s="5"/>
      <c r="S96" s="5"/>
      <c r="T96" s="5"/>
      <c r="U96" s="5"/>
      <c r="V96" s="5"/>
      <c r="W96" s="5"/>
      <c r="X96" s="5"/>
      <c r="Y96" s="5"/>
      <c r="Z96" s="5"/>
    </row>
    <row r="97" spans="1:46" x14ac:dyDescent="0.5">
      <c r="A97" s="27" t="s">
        <v>58</v>
      </c>
      <c r="B97" s="28"/>
      <c r="C97" s="28"/>
      <c r="D97" s="28"/>
      <c r="E97" s="28"/>
      <c r="F97" s="28"/>
      <c r="G97" s="28"/>
      <c r="H97" s="28"/>
      <c r="I97" s="28"/>
      <c r="J97" s="28"/>
      <c r="K97" s="28"/>
      <c r="L97" s="28"/>
      <c r="M97" s="28"/>
      <c r="N97" s="318"/>
      <c r="O97" s="28"/>
      <c r="P97" s="28"/>
      <c r="Q97" s="28"/>
      <c r="R97" s="28"/>
      <c r="S97" s="28"/>
      <c r="T97" s="28"/>
      <c r="U97" s="28"/>
      <c r="V97" s="28"/>
      <c r="W97" s="28"/>
      <c r="X97" s="28"/>
      <c r="Y97" s="28"/>
      <c r="Z97" s="28"/>
      <c r="AB97" s="28"/>
      <c r="AC97" s="28"/>
      <c r="AD97" s="28"/>
    </row>
    <row r="98" spans="1:46" x14ac:dyDescent="0.5">
      <c r="A98" s="293" t="s">
        <v>69</v>
      </c>
      <c r="B98" s="28"/>
      <c r="C98" s="28"/>
      <c r="D98" s="28"/>
      <c r="E98" s="28"/>
      <c r="F98" s="28"/>
      <c r="G98" s="28"/>
      <c r="H98" s="28"/>
      <c r="I98" s="28"/>
      <c r="J98" s="28"/>
      <c r="K98" s="28"/>
      <c r="L98" s="28"/>
      <c r="M98" s="28"/>
      <c r="N98" s="318"/>
      <c r="O98" s="28"/>
      <c r="P98" s="28"/>
      <c r="Q98" s="28"/>
      <c r="R98" s="28"/>
      <c r="S98" s="28"/>
      <c r="T98" s="28"/>
      <c r="U98" s="28"/>
      <c r="V98" s="28"/>
      <c r="W98" s="28"/>
      <c r="X98" s="28"/>
      <c r="Y98" s="28"/>
      <c r="Z98" s="28"/>
      <c r="AB98" s="28"/>
      <c r="AC98" s="28"/>
      <c r="AD98" s="28"/>
    </row>
    <row r="99" spans="1:46" x14ac:dyDescent="0.5">
      <c r="A99" s="27"/>
      <c r="B99" s="319" t="s">
        <v>70</v>
      </c>
      <c r="C99" s="28"/>
      <c r="D99" s="28"/>
      <c r="E99" s="28"/>
      <c r="F99" s="28"/>
      <c r="G99" s="28"/>
      <c r="H99" s="28"/>
      <c r="I99" s="28"/>
      <c r="J99" s="28"/>
      <c r="K99" s="28"/>
      <c r="L99" s="28"/>
      <c r="M99" s="28"/>
      <c r="N99" s="318"/>
      <c r="O99" s="28"/>
      <c r="P99" s="28"/>
      <c r="Q99" s="28"/>
      <c r="R99" s="28"/>
      <c r="S99" s="28"/>
      <c r="T99" s="28"/>
      <c r="U99" s="28"/>
      <c r="V99" s="28"/>
      <c r="W99" s="28"/>
      <c r="X99" s="28"/>
      <c r="Y99" s="28"/>
      <c r="Z99" s="28"/>
      <c r="AB99" s="28"/>
      <c r="AC99" s="28"/>
      <c r="AD99" s="28"/>
    </row>
    <row r="100" spans="1:46" x14ac:dyDescent="0.5">
      <c r="A100" s="27"/>
      <c r="B100" s="320" t="s">
        <v>71</v>
      </c>
      <c r="C100" s="163"/>
      <c r="D100" s="163"/>
      <c r="E100" s="163"/>
      <c r="F100" s="163"/>
      <c r="G100" s="163"/>
      <c r="H100" s="163"/>
      <c r="I100" s="321"/>
      <c r="J100" s="321"/>
      <c r="K100" s="321"/>
      <c r="L100" s="321"/>
      <c r="M100" s="321"/>
      <c r="N100" s="322"/>
      <c r="O100" s="321"/>
      <c r="P100" s="321"/>
      <c r="Q100" s="321"/>
      <c r="R100" s="321"/>
      <c r="S100" s="321"/>
      <c r="T100" s="321"/>
      <c r="U100" s="321"/>
      <c r="V100" s="163"/>
      <c r="W100" s="321">
        <v>12</v>
      </c>
      <c r="X100" s="321"/>
      <c r="Y100" s="321"/>
      <c r="Z100" s="321">
        <v>12</v>
      </c>
      <c r="AA100" s="323"/>
      <c r="AB100" s="28"/>
      <c r="AC100" s="28"/>
      <c r="AD100" s="28"/>
      <c r="AE100" s="324"/>
      <c r="AF100" s="324"/>
      <c r="AG100" s="324"/>
      <c r="AH100" s="324"/>
      <c r="AI100" s="324"/>
      <c r="AJ100" s="324"/>
      <c r="AK100" s="324"/>
      <c r="AL100" s="324"/>
      <c r="AM100" s="324"/>
      <c r="AN100" s="324"/>
      <c r="AO100" s="324"/>
      <c r="AP100" s="324"/>
      <c r="AQ100" s="324"/>
      <c r="AR100" s="324"/>
      <c r="AS100" s="324"/>
      <c r="AT100" s="324"/>
    </row>
    <row r="101" spans="1:46" x14ac:dyDescent="0.5">
      <c r="A101" s="27"/>
      <c r="B101" s="320" t="s">
        <v>72</v>
      </c>
      <c r="C101" s="163"/>
      <c r="D101" s="163"/>
      <c r="E101" s="163"/>
      <c r="F101" s="163"/>
      <c r="G101" s="321">
        <v>3</v>
      </c>
      <c r="H101" s="325"/>
      <c r="I101" s="321"/>
      <c r="J101" s="321"/>
      <c r="K101" s="321"/>
      <c r="L101" s="321"/>
      <c r="M101" s="321"/>
      <c r="N101" s="322"/>
      <c r="O101" s="321"/>
      <c r="P101" s="321"/>
      <c r="Q101" s="321"/>
      <c r="R101" s="321"/>
      <c r="S101" s="321"/>
      <c r="T101" s="321"/>
      <c r="U101" s="321"/>
      <c r="V101" s="163"/>
      <c r="W101" s="163"/>
      <c r="X101" s="163"/>
      <c r="Y101" s="163"/>
      <c r="Z101" s="163"/>
      <c r="AA101" s="25"/>
      <c r="AB101" s="28"/>
      <c r="AC101" s="28"/>
      <c r="AD101" s="28"/>
      <c r="AE101" s="324"/>
      <c r="AF101" s="324"/>
      <c r="AG101" s="324"/>
      <c r="AH101" s="324"/>
      <c r="AI101" s="324"/>
      <c r="AJ101" s="324"/>
      <c r="AK101" s="324"/>
      <c r="AL101" s="324"/>
      <c r="AM101" s="324"/>
      <c r="AN101" s="324"/>
      <c r="AO101" s="324"/>
      <c r="AP101" s="324"/>
      <c r="AQ101" s="324"/>
      <c r="AR101" s="324"/>
      <c r="AS101" s="324"/>
      <c r="AT101" s="324"/>
    </row>
    <row r="102" spans="1:46" x14ac:dyDescent="0.5">
      <c r="A102" s="27"/>
      <c r="B102" s="320" t="s">
        <v>73</v>
      </c>
      <c r="C102" s="163"/>
      <c r="D102" s="163"/>
      <c r="E102" s="163"/>
      <c r="F102" s="163"/>
      <c r="G102" s="163"/>
      <c r="H102" s="163"/>
      <c r="I102" s="321"/>
      <c r="J102" s="321"/>
      <c r="K102" s="321"/>
      <c r="L102" s="321"/>
      <c r="M102" s="321"/>
      <c r="N102" s="322"/>
      <c r="O102" s="321"/>
      <c r="P102" s="321"/>
      <c r="Q102" s="321"/>
      <c r="R102" s="321"/>
      <c r="S102" s="321"/>
      <c r="T102" s="321"/>
      <c r="U102" s="321"/>
      <c r="V102" s="163"/>
      <c r="W102" s="163"/>
      <c r="X102" s="321"/>
      <c r="Y102" s="321">
        <v>7</v>
      </c>
      <c r="Z102" s="321">
        <v>7</v>
      </c>
      <c r="AA102" s="323"/>
      <c r="AB102" s="28"/>
      <c r="AC102" s="28"/>
      <c r="AD102" s="28"/>
      <c r="AE102" s="324"/>
      <c r="AF102" s="324"/>
      <c r="AG102" s="324"/>
      <c r="AH102" s="324"/>
      <c r="AI102" s="324"/>
      <c r="AJ102" s="324"/>
      <c r="AK102" s="324"/>
      <c r="AL102" s="324"/>
      <c r="AM102" s="324"/>
      <c r="AN102" s="324"/>
      <c r="AO102" s="324"/>
      <c r="AP102" s="324"/>
      <c r="AQ102" s="324"/>
      <c r="AR102" s="324"/>
      <c r="AS102" s="324"/>
      <c r="AT102" s="324"/>
    </row>
    <row r="103" spans="1:46" x14ac:dyDescent="0.5">
      <c r="A103" s="27"/>
      <c r="B103" s="320" t="s">
        <v>74</v>
      </c>
      <c r="C103" s="163"/>
      <c r="D103" s="163"/>
      <c r="E103" s="163"/>
      <c r="F103" s="163"/>
      <c r="G103" s="163"/>
      <c r="H103" s="163"/>
      <c r="I103" s="321"/>
      <c r="J103" s="321"/>
      <c r="K103" s="321"/>
      <c r="L103" s="321"/>
      <c r="M103" s="321"/>
      <c r="N103" s="322"/>
      <c r="O103" s="321"/>
      <c r="P103" s="321"/>
      <c r="Q103" s="321"/>
      <c r="R103" s="321"/>
      <c r="S103" s="321"/>
      <c r="T103" s="321"/>
      <c r="U103" s="321"/>
      <c r="V103" s="163"/>
      <c r="W103" s="163"/>
      <c r="X103" s="321">
        <v>5</v>
      </c>
      <c r="Y103" s="321">
        <v>5</v>
      </c>
      <c r="Z103" s="321">
        <v>5</v>
      </c>
      <c r="AA103" s="323"/>
      <c r="AB103" s="28"/>
      <c r="AC103" s="28"/>
      <c r="AD103" s="28"/>
      <c r="AE103" s="324"/>
      <c r="AF103" s="324"/>
      <c r="AG103" s="324"/>
      <c r="AH103" s="324"/>
      <c r="AI103" s="324"/>
      <c r="AJ103" s="324"/>
      <c r="AK103" s="324"/>
      <c r="AL103" s="324"/>
      <c r="AM103" s="324"/>
      <c r="AN103" s="324"/>
      <c r="AO103" s="324"/>
      <c r="AP103" s="324"/>
      <c r="AQ103" s="324"/>
      <c r="AR103" s="324"/>
      <c r="AS103" s="324"/>
      <c r="AT103" s="324"/>
    </row>
    <row r="104" spans="1:46" x14ac:dyDescent="0.5">
      <c r="A104" s="27"/>
      <c r="B104" s="320" t="s">
        <v>75</v>
      </c>
      <c r="C104" s="163"/>
      <c r="D104" s="163"/>
      <c r="E104" s="163"/>
      <c r="F104" s="163"/>
      <c r="G104" s="163"/>
      <c r="H104" s="163"/>
      <c r="I104" s="321">
        <v>0</v>
      </c>
      <c r="J104" s="321"/>
      <c r="K104" s="321"/>
      <c r="L104" s="321"/>
      <c r="M104" s="321"/>
      <c r="N104" s="322">
        <v>1</v>
      </c>
      <c r="O104" s="321"/>
      <c r="P104" s="321"/>
      <c r="Q104" s="321"/>
      <c r="R104" s="321"/>
      <c r="S104" s="321"/>
      <c r="T104" s="321"/>
      <c r="U104" s="321"/>
      <c r="V104" s="321"/>
      <c r="W104" s="321">
        <v>3</v>
      </c>
      <c r="X104" s="321"/>
      <c r="Y104" s="321">
        <v>3</v>
      </c>
      <c r="Z104" s="321"/>
      <c r="AA104" s="323"/>
      <c r="AB104" s="28"/>
      <c r="AC104" s="28"/>
      <c r="AD104" s="28"/>
      <c r="AE104" s="324"/>
      <c r="AF104" s="324"/>
      <c r="AG104" s="324"/>
      <c r="AH104" s="324"/>
      <c r="AI104" s="324"/>
      <c r="AJ104" s="324"/>
      <c r="AK104" s="324"/>
      <c r="AL104" s="324"/>
      <c r="AM104" s="324"/>
      <c r="AN104" s="324"/>
      <c r="AO104" s="324"/>
      <c r="AP104" s="324"/>
      <c r="AQ104" s="324"/>
      <c r="AR104" s="324"/>
      <c r="AS104" s="324"/>
      <c r="AT104" s="324"/>
    </row>
    <row r="105" spans="1:46" x14ac:dyDescent="0.5">
      <c r="A105" s="27"/>
      <c r="B105" s="320" t="s">
        <v>76</v>
      </c>
      <c r="C105" s="163"/>
      <c r="D105" s="163"/>
      <c r="E105" s="163"/>
      <c r="F105" s="163"/>
      <c r="G105" s="163"/>
      <c r="H105" s="163"/>
      <c r="I105" s="321"/>
      <c r="J105" s="321"/>
      <c r="K105" s="321"/>
      <c r="L105" s="321"/>
      <c r="M105" s="321"/>
      <c r="N105" s="322"/>
      <c r="O105" s="321"/>
      <c r="P105" s="321"/>
      <c r="Q105" s="321"/>
      <c r="R105" s="321"/>
      <c r="S105" s="321"/>
      <c r="T105" s="321"/>
      <c r="U105" s="321"/>
      <c r="V105" s="321"/>
      <c r="W105" s="321">
        <v>5</v>
      </c>
      <c r="X105" s="163"/>
      <c r="Y105" s="163"/>
      <c r="Z105" s="163"/>
      <c r="AA105" s="25"/>
      <c r="AB105" s="28"/>
      <c r="AC105" s="28"/>
      <c r="AD105" s="28"/>
      <c r="AE105" s="324"/>
      <c r="AF105" s="324"/>
      <c r="AG105" s="324"/>
      <c r="AH105" s="324"/>
      <c r="AI105" s="324"/>
      <c r="AJ105" s="324"/>
      <c r="AK105" s="324"/>
      <c r="AL105" s="324"/>
      <c r="AM105" s="324"/>
      <c r="AN105" s="324"/>
      <c r="AO105" s="324"/>
      <c r="AP105" s="324"/>
      <c r="AQ105" s="324"/>
      <c r="AR105" s="324"/>
      <c r="AS105" s="324"/>
      <c r="AT105" s="324"/>
    </row>
    <row r="106" spans="1:46" x14ac:dyDescent="0.5">
      <c r="A106" s="27"/>
      <c r="B106" s="320" t="s">
        <v>77</v>
      </c>
      <c r="C106" s="163"/>
      <c r="D106" s="163"/>
      <c r="E106" s="163"/>
      <c r="F106" s="163"/>
      <c r="G106" s="163"/>
      <c r="H106" s="163"/>
      <c r="I106" s="321"/>
      <c r="J106" s="321"/>
      <c r="K106" s="321"/>
      <c r="L106" s="321"/>
      <c r="M106" s="321"/>
      <c r="N106" s="322"/>
      <c r="O106" s="321"/>
      <c r="P106" s="321"/>
      <c r="Q106" s="321"/>
      <c r="R106" s="321"/>
      <c r="S106" s="321"/>
      <c r="T106" s="321">
        <v>3</v>
      </c>
      <c r="U106" s="321">
        <v>3</v>
      </c>
      <c r="V106" s="321">
        <v>4</v>
      </c>
      <c r="W106" s="321">
        <v>4</v>
      </c>
      <c r="X106" s="321">
        <v>4</v>
      </c>
      <c r="Y106" s="321">
        <v>4</v>
      </c>
      <c r="Z106" s="321">
        <v>4</v>
      </c>
      <c r="AA106" s="323"/>
      <c r="AB106" s="28"/>
      <c r="AC106" s="28"/>
      <c r="AD106" s="28"/>
      <c r="AE106" s="324"/>
      <c r="AF106" s="324"/>
      <c r="AG106" s="324"/>
      <c r="AH106" s="324"/>
      <c r="AI106" s="324"/>
      <c r="AJ106" s="324"/>
      <c r="AK106" s="324"/>
      <c r="AL106" s="324"/>
      <c r="AM106" s="324"/>
      <c r="AN106" s="324"/>
      <c r="AO106" s="324"/>
      <c r="AP106" s="324"/>
      <c r="AQ106" s="324"/>
      <c r="AR106" s="324"/>
      <c r="AS106" s="324"/>
      <c r="AT106" s="324"/>
    </row>
    <row r="107" spans="1:46" x14ac:dyDescent="0.5">
      <c r="A107" s="27"/>
      <c r="B107" s="320" t="s">
        <v>78</v>
      </c>
      <c r="C107" s="163"/>
      <c r="D107" s="163"/>
      <c r="E107" s="163"/>
      <c r="F107" s="163"/>
      <c r="G107" s="163"/>
      <c r="H107" s="163"/>
      <c r="I107" s="321"/>
      <c r="J107" s="321"/>
      <c r="K107" s="321"/>
      <c r="L107" s="321"/>
      <c r="M107" s="321"/>
      <c r="N107" s="322"/>
      <c r="O107" s="321"/>
      <c r="P107" s="321"/>
      <c r="Q107" s="321"/>
      <c r="R107" s="321"/>
      <c r="S107" s="321"/>
      <c r="T107" s="321"/>
      <c r="U107" s="321">
        <v>14</v>
      </c>
      <c r="V107" s="321"/>
      <c r="W107" s="163"/>
      <c r="X107" s="321"/>
      <c r="Y107" s="321">
        <v>4</v>
      </c>
      <c r="Z107" s="163"/>
      <c r="AA107" s="25"/>
      <c r="AB107" s="28"/>
      <c r="AC107" s="28"/>
      <c r="AD107" s="28"/>
      <c r="AE107" s="324"/>
      <c r="AF107" s="324"/>
      <c r="AG107" s="324"/>
      <c r="AH107" s="324"/>
      <c r="AI107" s="324"/>
      <c r="AJ107" s="324"/>
      <c r="AK107" s="324"/>
      <c r="AL107" s="324"/>
      <c r="AM107" s="324"/>
      <c r="AN107" s="324"/>
      <c r="AO107" s="324"/>
      <c r="AP107" s="324"/>
      <c r="AQ107" s="324"/>
      <c r="AR107" s="324"/>
      <c r="AS107" s="324"/>
      <c r="AT107" s="324"/>
    </row>
    <row r="108" spans="1:46" x14ac:dyDescent="0.5">
      <c r="A108" s="27"/>
      <c r="B108" s="320" t="s">
        <v>79</v>
      </c>
      <c r="C108" s="163"/>
      <c r="D108" s="163"/>
      <c r="E108" s="163"/>
      <c r="F108" s="163"/>
      <c r="G108" s="163"/>
      <c r="H108" s="163"/>
      <c r="I108" s="321"/>
      <c r="J108" s="321"/>
      <c r="K108" s="321"/>
      <c r="L108" s="321"/>
      <c r="M108" s="321"/>
      <c r="N108" s="322"/>
      <c r="O108" s="321"/>
      <c r="P108" s="321"/>
      <c r="Q108" s="321"/>
      <c r="R108" s="321"/>
      <c r="S108" s="321"/>
      <c r="T108" s="321"/>
      <c r="U108" s="163"/>
      <c r="V108" s="321"/>
      <c r="W108" s="163"/>
      <c r="X108" s="163"/>
      <c r="Y108" s="163"/>
      <c r="Z108" s="163"/>
      <c r="AA108" s="25"/>
      <c r="AB108" s="28"/>
      <c r="AC108" s="28"/>
      <c r="AD108" s="28"/>
      <c r="AE108" s="324"/>
      <c r="AF108" s="324"/>
      <c r="AG108" s="324"/>
      <c r="AH108" s="324"/>
      <c r="AI108" s="324"/>
      <c r="AJ108" s="324"/>
      <c r="AK108" s="324"/>
      <c r="AL108" s="324"/>
      <c r="AM108" s="324"/>
      <c r="AN108" s="324"/>
      <c r="AO108" s="324"/>
      <c r="AP108" s="324"/>
      <c r="AQ108" s="324"/>
      <c r="AR108" s="324"/>
      <c r="AS108" s="324"/>
      <c r="AT108" s="324"/>
    </row>
    <row r="109" spans="1:46" x14ac:dyDescent="0.5">
      <c r="A109" s="27"/>
      <c r="B109" s="320" t="s">
        <v>80</v>
      </c>
      <c r="C109" s="321">
        <v>2</v>
      </c>
      <c r="D109" s="321">
        <v>2</v>
      </c>
      <c r="E109" s="163"/>
      <c r="F109" s="163"/>
      <c r="G109" s="163"/>
      <c r="H109" s="321"/>
      <c r="I109" s="321"/>
      <c r="J109" s="321"/>
      <c r="K109" s="321"/>
      <c r="L109" s="321"/>
      <c r="M109" s="321"/>
      <c r="N109" s="322"/>
      <c r="O109" s="321">
        <v>28</v>
      </c>
      <c r="P109" s="321">
        <v>32</v>
      </c>
      <c r="Q109" s="321"/>
      <c r="R109" s="321"/>
      <c r="S109" s="321"/>
      <c r="T109" s="321"/>
      <c r="U109" s="321"/>
      <c r="V109" s="163"/>
      <c r="W109" s="163"/>
      <c r="X109" s="321">
        <v>16</v>
      </c>
      <c r="Y109" s="163"/>
      <c r="Z109" s="163"/>
      <c r="AA109" s="25"/>
      <c r="AB109" s="28"/>
      <c r="AC109" s="28"/>
      <c r="AD109" s="28"/>
      <c r="AE109" s="324"/>
      <c r="AF109" s="324"/>
      <c r="AG109" s="324"/>
      <c r="AH109" s="324"/>
      <c r="AI109" s="324"/>
      <c r="AJ109" s="324"/>
      <c r="AK109" s="324"/>
      <c r="AL109" s="324"/>
      <c r="AM109" s="324"/>
      <c r="AN109" s="324"/>
      <c r="AO109" s="324"/>
      <c r="AP109" s="324"/>
      <c r="AQ109" s="324"/>
      <c r="AR109" s="324"/>
      <c r="AS109" s="324"/>
      <c r="AT109" s="324"/>
    </row>
    <row r="110" spans="1:46" x14ac:dyDescent="0.5">
      <c r="A110" s="27"/>
      <c r="B110" s="320" t="s">
        <v>81</v>
      </c>
      <c r="C110" s="163"/>
      <c r="D110" s="163"/>
      <c r="E110" s="163"/>
      <c r="F110" s="163"/>
      <c r="G110" s="163"/>
      <c r="H110" s="163"/>
      <c r="I110" s="163"/>
      <c r="J110" s="163"/>
      <c r="K110" s="163"/>
      <c r="L110" s="163"/>
      <c r="M110" s="163"/>
      <c r="N110" s="326"/>
      <c r="O110" s="163"/>
      <c r="P110" s="163"/>
      <c r="Q110" s="163"/>
      <c r="R110" s="163"/>
      <c r="S110" s="163"/>
      <c r="T110" s="163"/>
      <c r="U110" s="163"/>
      <c r="V110" s="163"/>
      <c r="W110" s="163"/>
      <c r="X110" s="163"/>
      <c r="Y110" s="163"/>
      <c r="Z110" s="163"/>
      <c r="AA110" s="25"/>
      <c r="AB110" s="28"/>
      <c r="AC110" s="28"/>
      <c r="AD110" s="28"/>
      <c r="AE110" s="324"/>
      <c r="AF110" s="324"/>
      <c r="AG110" s="324"/>
      <c r="AH110" s="324"/>
      <c r="AI110" s="324"/>
      <c r="AJ110" s="324"/>
      <c r="AK110" s="324"/>
      <c r="AL110" s="324"/>
      <c r="AM110" s="324"/>
      <c r="AN110" s="324"/>
      <c r="AO110" s="324"/>
      <c r="AP110" s="324"/>
      <c r="AQ110" s="324"/>
      <c r="AR110" s="324"/>
      <c r="AS110" s="324"/>
      <c r="AT110" s="324"/>
    </row>
    <row r="111" spans="1:46" x14ac:dyDescent="0.5">
      <c r="A111" s="27"/>
      <c r="B111" s="320" t="s">
        <v>82</v>
      </c>
      <c r="C111" s="163"/>
      <c r="D111" s="163"/>
      <c r="E111" s="163"/>
      <c r="F111" s="163"/>
      <c r="G111" s="163"/>
      <c r="H111" s="321">
        <v>4</v>
      </c>
      <c r="I111" s="321"/>
      <c r="J111" s="321"/>
      <c r="K111" s="163"/>
      <c r="L111" s="163"/>
      <c r="M111" s="163"/>
      <c r="N111" s="326"/>
      <c r="O111" s="163"/>
      <c r="P111" s="163"/>
      <c r="Q111" s="163"/>
      <c r="R111" s="163"/>
      <c r="S111" s="163"/>
      <c r="T111" s="163"/>
      <c r="U111" s="163"/>
      <c r="V111" s="163"/>
      <c r="W111" s="163"/>
      <c r="X111" s="163"/>
      <c r="Y111" s="163"/>
      <c r="Z111" s="163"/>
      <c r="AA111" s="25"/>
      <c r="AB111" s="28"/>
      <c r="AC111" s="28"/>
      <c r="AD111" s="28"/>
      <c r="AE111" s="324"/>
      <c r="AF111" s="324"/>
      <c r="AG111" s="324"/>
      <c r="AH111" s="324"/>
      <c r="AI111" s="324"/>
      <c r="AJ111" s="324"/>
      <c r="AK111" s="324"/>
      <c r="AL111" s="324"/>
      <c r="AM111" s="324"/>
      <c r="AN111" s="324"/>
      <c r="AO111" s="324"/>
      <c r="AP111" s="324"/>
      <c r="AQ111" s="324"/>
      <c r="AR111" s="324"/>
      <c r="AS111" s="324"/>
      <c r="AT111" s="324"/>
    </row>
    <row r="112" spans="1:46" x14ac:dyDescent="0.5">
      <c r="A112" s="27"/>
      <c r="B112" s="320" t="s">
        <v>83</v>
      </c>
      <c r="C112" s="163"/>
      <c r="D112" s="163"/>
      <c r="E112" s="163"/>
      <c r="F112" s="163"/>
      <c r="G112" s="163"/>
      <c r="H112" s="163"/>
      <c r="I112" s="321"/>
      <c r="J112" s="321">
        <v>5</v>
      </c>
      <c r="K112" s="321">
        <v>2</v>
      </c>
      <c r="L112" s="321"/>
      <c r="M112" s="321"/>
      <c r="N112" s="322"/>
      <c r="O112" s="163"/>
      <c r="P112" s="163"/>
      <c r="Q112" s="163"/>
      <c r="R112" s="163"/>
      <c r="S112" s="163"/>
      <c r="T112" s="163"/>
      <c r="U112" s="163"/>
      <c r="V112" s="163"/>
      <c r="W112" s="163"/>
      <c r="X112" s="163"/>
      <c r="Y112" s="163"/>
      <c r="Z112" s="163"/>
      <c r="AA112" s="25"/>
      <c r="AB112" s="28"/>
      <c r="AC112" s="28"/>
      <c r="AD112" s="28"/>
      <c r="AE112" s="324"/>
      <c r="AF112" s="324"/>
      <c r="AG112" s="324"/>
      <c r="AH112" s="324"/>
      <c r="AI112" s="324"/>
      <c r="AJ112" s="324"/>
      <c r="AK112" s="324"/>
      <c r="AL112" s="324"/>
      <c r="AM112" s="324"/>
      <c r="AN112" s="324"/>
      <c r="AO112" s="324"/>
      <c r="AP112" s="324"/>
      <c r="AQ112" s="324"/>
      <c r="AR112" s="324"/>
      <c r="AS112" s="324"/>
      <c r="AT112" s="324"/>
    </row>
    <row r="113" spans="1:46" x14ac:dyDescent="0.5">
      <c r="A113" s="27"/>
      <c r="B113" s="320" t="s">
        <v>84</v>
      </c>
      <c r="C113" s="163"/>
      <c r="D113" s="163"/>
      <c r="E113" s="163"/>
      <c r="F113" s="163"/>
      <c r="G113" s="163"/>
      <c r="H113" s="163"/>
      <c r="I113" s="321"/>
      <c r="J113" s="321">
        <v>5</v>
      </c>
      <c r="K113" s="321"/>
      <c r="L113" s="163"/>
      <c r="M113" s="163"/>
      <c r="N113" s="326"/>
      <c r="O113" s="163"/>
      <c r="P113" s="163"/>
      <c r="Q113" s="163"/>
      <c r="R113" s="163"/>
      <c r="S113" s="163"/>
      <c r="T113" s="163"/>
      <c r="U113" s="163"/>
      <c r="V113" s="163"/>
      <c r="W113" s="163"/>
      <c r="X113" s="163"/>
      <c r="Y113" s="163"/>
      <c r="Z113" s="163"/>
      <c r="AA113" s="25"/>
      <c r="AB113" s="28"/>
      <c r="AC113" s="28"/>
      <c r="AD113" s="28"/>
      <c r="AE113" s="324"/>
      <c r="AF113" s="324"/>
      <c r="AG113" s="324"/>
      <c r="AH113" s="324"/>
      <c r="AI113" s="324"/>
      <c r="AJ113" s="324"/>
      <c r="AK113" s="324"/>
      <c r="AL113" s="324"/>
      <c r="AM113" s="324"/>
      <c r="AN113" s="324"/>
      <c r="AO113" s="324"/>
      <c r="AP113" s="324"/>
      <c r="AQ113" s="324"/>
      <c r="AR113" s="324"/>
      <c r="AS113" s="324"/>
      <c r="AT113" s="324"/>
    </row>
    <row r="114" spans="1:46" x14ac:dyDescent="0.5">
      <c r="A114" s="27"/>
      <c r="B114" s="320" t="s">
        <v>85</v>
      </c>
      <c r="C114" s="163"/>
      <c r="D114" s="163"/>
      <c r="E114" s="163"/>
      <c r="F114" s="163"/>
      <c r="G114" s="163"/>
      <c r="H114" s="163"/>
      <c r="I114" s="163"/>
      <c r="J114" s="163"/>
      <c r="K114" s="163"/>
      <c r="L114" s="163"/>
      <c r="M114" s="163"/>
      <c r="N114" s="326"/>
      <c r="O114" s="163">
        <v>0</v>
      </c>
      <c r="P114" s="163"/>
      <c r="Q114" s="163"/>
      <c r="R114" s="163"/>
      <c r="S114" s="163"/>
      <c r="T114" s="321">
        <v>6</v>
      </c>
      <c r="U114" s="321"/>
      <c r="V114" s="163"/>
      <c r="W114" s="163"/>
      <c r="X114" s="163"/>
      <c r="Y114" s="163"/>
      <c r="Z114" s="163"/>
      <c r="AA114" s="25"/>
      <c r="AB114" s="28"/>
      <c r="AC114" s="28"/>
      <c r="AD114" s="28"/>
      <c r="AE114" s="324"/>
      <c r="AF114" s="324"/>
      <c r="AG114" s="324"/>
      <c r="AH114" s="324"/>
      <c r="AI114" s="324"/>
      <c r="AJ114" s="324"/>
      <c r="AK114" s="324"/>
      <c r="AL114" s="324"/>
      <c r="AM114" s="324"/>
      <c r="AN114" s="324"/>
      <c r="AO114" s="324"/>
      <c r="AP114" s="324"/>
      <c r="AQ114" s="324"/>
      <c r="AR114" s="324"/>
      <c r="AS114" s="324"/>
      <c r="AT114" s="324"/>
    </row>
    <row r="115" spans="1:46" x14ac:dyDescent="0.5">
      <c r="A115" s="27"/>
      <c r="B115" s="320" t="s">
        <v>86</v>
      </c>
      <c r="C115" s="163"/>
      <c r="D115" s="163"/>
      <c r="E115" s="163"/>
      <c r="F115" s="163"/>
      <c r="G115" s="163"/>
      <c r="H115" s="321"/>
      <c r="I115" s="321"/>
      <c r="J115" s="321"/>
      <c r="K115" s="321"/>
      <c r="L115" s="321"/>
      <c r="M115" s="321"/>
      <c r="N115" s="322"/>
      <c r="O115" s="321"/>
      <c r="P115" s="321"/>
      <c r="Q115" s="321"/>
      <c r="R115" s="321"/>
      <c r="S115" s="321"/>
      <c r="T115" s="321">
        <v>3</v>
      </c>
      <c r="U115" s="321"/>
      <c r="V115" s="321"/>
      <c r="W115" s="321"/>
      <c r="X115" s="163"/>
      <c r="Y115" s="163"/>
      <c r="Z115" s="163"/>
      <c r="AA115" s="25"/>
      <c r="AB115" s="28"/>
      <c r="AC115" s="28"/>
      <c r="AD115" s="28"/>
      <c r="AE115" s="324"/>
      <c r="AF115" s="324"/>
      <c r="AG115" s="324"/>
      <c r="AH115" s="324"/>
      <c r="AI115" s="324"/>
      <c r="AJ115" s="324"/>
      <c r="AK115" s="324"/>
      <c r="AL115" s="324"/>
      <c r="AM115" s="324"/>
      <c r="AN115" s="324"/>
      <c r="AO115" s="324"/>
      <c r="AP115" s="324"/>
      <c r="AQ115" s="324"/>
      <c r="AR115" s="324"/>
      <c r="AS115" s="324"/>
      <c r="AT115" s="324"/>
    </row>
    <row r="116" spans="1:46" x14ac:dyDescent="0.5">
      <c r="A116" s="27"/>
      <c r="B116" s="320" t="s">
        <v>87</v>
      </c>
      <c r="C116" s="163"/>
      <c r="D116" s="163"/>
      <c r="E116" s="163"/>
      <c r="F116" s="163"/>
      <c r="G116" s="163"/>
      <c r="H116" s="321"/>
      <c r="I116" s="321"/>
      <c r="J116" s="321"/>
      <c r="K116" s="321">
        <v>4</v>
      </c>
      <c r="L116" s="321"/>
      <c r="M116" s="321"/>
      <c r="N116" s="322"/>
      <c r="O116" s="321"/>
      <c r="P116" s="321"/>
      <c r="Q116" s="321"/>
      <c r="R116" s="321"/>
      <c r="S116" s="321"/>
      <c r="T116" s="321"/>
      <c r="U116" s="321"/>
      <c r="V116" s="321"/>
      <c r="W116" s="321">
        <v>4</v>
      </c>
      <c r="X116" s="163"/>
      <c r="Y116" s="163"/>
      <c r="Z116" s="163"/>
      <c r="AA116" s="25"/>
      <c r="AB116" s="28"/>
      <c r="AC116" s="28"/>
      <c r="AD116" s="28"/>
      <c r="AE116" s="324"/>
      <c r="AF116" s="324"/>
      <c r="AG116" s="324"/>
      <c r="AH116" s="324"/>
      <c r="AI116" s="324"/>
      <c r="AJ116" s="324"/>
      <c r="AK116" s="324"/>
      <c r="AL116" s="324"/>
      <c r="AM116" s="324"/>
      <c r="AN116" s="324"/>
      <c r="AO116" s="324"/>
      <c r="AP116" s="324"/>
      <c r="AQ116" s="324"/>
      <c r="AR116" s="324"/>
      <c r="AS116" s="324"/>
      <c r="AT116" s="324"/>
    </row>
    <row r="117" spans="1:46" x14ac:dyDescent="0.5">
      <c r="A117" s="27"/>
      <c r="B117" s="327" t="s">
        <v>88</v>
      </c>
      <c r="C117" s="163"/>
      <c r="D117" s="163"/>
      <c r="E117" s="163"/>
      <c r="F117" s="163"/>
      <c r="G117" s="163"/>
      <c r="H117" s="321"/>
      <c r="I117" s="321"/>
      <c r="J117" s="321"/>
      <c r="K117" s="321"/>
      <c r="L117" s="321"/>
      <c r="M117" s="321"/>
      <c r="N117" s="322"/>
      <c r="O117" s="321"/>
      <c r="P117" s="321"/>
      <c r="Q117" s="321"/>
      <c r="R117" s="321"/>
      <c r="S117" s="321"/>
      <c r="T117" s="321"/>
      <c r="U117" s="321"/>
      <c r="V117" s="321"/>
      <c r="W117" s="321"/>
      <c r="X117" s="163"/>
      <c r="Y117" s="321">
        <v>2</v>
      </c>
      <c r="Z117" s="163"/>
      <c r="AA117" s="25"/>
      <c r="AB117" s="28"/>
      <c r="AC117" s="28"/>
      <c r="AD117" s="28"/>
      <c r="AE117" s="324"/>
      <c r="AF117" s="324"/>
      <c r="AG117" s="324"/>
      <c r="AH117" s="324"/>
      <c r="AI117" s="324"/>
      <c r="AJ117" s="324"/>
      <c r="AK117" s="324"/>
      <c r="AL117" s="324"/>
      <c r="AM117" s="324"/>
      <c r="AN117" s="324"/>
      <c r="AO117" s="324"/>
      <c r="AP117" s="324"/>
      <c r="AQ117" s="324"/>
      <c r="AR117" s="324"/>
      <c r="AS117" s="324"/>
      <c r="AT117" s="324"/>
    </row>
    <row r="118" spans="1:46" x14ac:dyDescent="0.5">
      <c r="A118" s="27"/>
      <c r="B118" s="320" t="s">
        <v>89</v>
      </c>
      <c r="C118" s="163"/>
      <c r="D118" s="163"/>
      <c r="E118" s="163"/>
      <c r="F118" s="163"/>
      <c r="G118" s="163"/>
      <c r="H118" s="321"/>
      <c r="I118" s="321"/>
      <c r="J118" s="321"/>
      <c r="K118" s="321"/>
      <c r="L118" s="321"/>
      <c r="M118" s="321"/>
      <c r="N118" s="322"/>
      <c r="O118" s="321"/>
      <c r="P118" s="321"/>
      <c r="Q118" s="321"/>
      <c r="R118" s="321"/>
      <c r="S118" s="321"/>
      <c r="T118" s="321"/>
      <c r="U118" s="321"/>
      <c r="V118" s="321"/>
      <c r="W118" s="321"/>
      <c r="X118" s="321">
        <v>4</v>
      </c>
      <c r="Y118" s="321">
        <v>4</v>
      </c>
      <c r="Z118" s="321">
        <v>2</v>
      </c>
      <c r="AA118" s="323"/>
      <c r="AB118" s="28"/>
      <c r="AC118" s="28"/>
      <c r="AD118" s="28"/>
      <c r="AE118" s="324"/>
      <c r="AF118" s="324"/>
      <c r="AG118" s="324"/>
      <c r="AH118" s="324"/>
      <c r="AI118" s="324"/>
      <c r="AJ118" s="324"/>
      <c r="AK118" s="324"/>
      <c r="AL118" s="324"/>
      <c r="AM118" s="324"/>
      <c r="AN118" s="324"/>
      <c r="AO118" s="324"/>
      <c r="AP118" s="324"/>
      <c r="AQ118" s="324"/>
      <c r="AR118" s="324"/>
      <c r="AS118" s="324"/>
      <c r="AT118" s="324"/>
    </row>
    <row r="119" spans="1:46" x14ac:dyDescent="0.5">
      <c r="A119" s="27"/>
      <c r="B119" s="320" t="s">
        <v>90</v>
      </c>
      <c r="C119" s="163"/>
      <c r="D119" s="163"/>
      <c r="E119" s="163"/>
      <c r="F119" s="163"/>
      <c r="G119" s="321">
        <v>10</v>
      </c>
      <c r="H119" s="321"/>
      <c r="I119" s="321"/>
      <c r="J119" s="163"/>
      <c r="K119" s="163"/>
      <c r="L119" s="163"/>
      <c r="M119" s="163"/>
      <c r="N119" s="326"/>
      <c r="O119" s="163"/>
      <c r="P119" s="163"/>
      <c r="Q119" s="163"/>
      <c r="R119" s="163"/>
      <c r="S119" s="163"/>
      <c r="T119" s="163"/>
      <c r="U119" s="163"/>
      <c r="V119" s="163"/>
      <c r="W119" s="163"/>
      <c r="X119" s="163"/>
      <c r="Y119" s="163"/>
      <c r="Z119" s="163"/>
      <c r="AA119" s="25"/>
      <c r="AB119" s="28"/>
      <c r="AC119" s="28"/>
      <c r="AD119" s="28"/>
      <c r="AE119" s="324"/>
      <c r="AF119" s="324"/>
      <c r="AG119" s="324"/>
      <c r="AH119" s="324"/>
      <c r="AI119" s="324"/>
      <c r="AJ119" s="324"/>
      <c r="AK119" s="324"/>
      <c r="AL119" s="324"/>
      <c r="AM119" s="324"/>
      <c r="AN119" s="324"/>
      <c r="AO119" s="324"/>
      <c r="AP119" s="324"/>
      <c r="AQ119" s="324"/>
      <c r="AR119" s="324"/>
      <c r="AS119" s="324"/>
      <c r="AT119" s="324"/>
    </row>
    <row r="120" spans="1:46" x14ac:dyDescent="0.5">
      <c r="A120" s="27"/>
      <c r="B120" s="320" t="s">
        <v>91</v>
      </c>
      <c r="C120" s="163"/>
      <c r="D120" s="163"/>
      <c r="E120" s="321">
        <v>2</v>
      </c>
      <c r="F120" s="325"/>
      <c r="G120" s="163"/>
      <c r="H120" s="163"/>
      <c r="I120" s="321"/>
      <c r="J120" s="163"/>
      <c r="K120" s="163"/>
      <c r="L120" s="163"/>
      <c r="M120" s="163"/>
      <c r="N120" s="326"/>
      <c r="O120" s="163"/>
      <c r="P120" s="163"/>
      <c r="Q120" s="163"/>
      <c r="R120" s="163"/>
      <c r="S120" s="163"/>
      <c r="T120" s="163"/>
      <c r="U120" s="163"/>
      <c r="V120" s="163"/>
      <c r="W120" s="163"/>
      <c r="X120" s="163"/>
      <c r="Y120" s="163"/>
      <c r="Z120" s="163"/>
      <c r="AA120" s="25"/>
      <c r="AB120" s="28"/>
      <c r="AC120" s="28"/>
      <c r="AD120" s="28"/>
      <c r="AE120" s="324"/>
      <c r="AF120" s="324"/>
      <c r="AG120" s="324"/>
      <c r="AH120" s="324"/>
      <c r="AI120" s="324"/>
      <c r="AJ120" s="324"/>
      <c r="AK120" s="324"/>
      <c r="AL120" s="324"/>
      <c r="AM120" s="324"/>
      <c r="AN120" s="324"/>
      <c r="AO120" s="324"/>
      <c r="AP120" s="324"/>
      <c r="AQ120" s="324"/>
      <c r="AR120" s="324"/>
      <c r="AS120" s="324"/>
      <c r="AT120" s="324"/>
    </row>
    <row r="121" spans="1:46" x14ac:dyDescent="0.5">
      <c r="A121" s="27"/>
      <c r="B121" s="320" t="s">
        <v>92</v>
      </c>
      <c r="C121" s="163"/>
      <c r="D121" s="163"/>
      <c r="E121" s="163"/>
      <c r="F121" s="163"/>
      <c r="G121" s="163"/>
      <c r="H121" s="163"/>
      <c r="I121" s="163"/>
      <c r="J121" s="163"/>
      <c r="K121" s="163"/>
      <c r="L121" s="163"/>
      <c r="M121" s="163"/>
      <c r="N121" s="326"/>
      <c r="O121" s="163"/>
      <c r="P121" s="163"/>
      <c r="Q121" s="163"/>
      <c r="R121" s="163"/>
      <c r="S121" s="163"/>
      <c r="T121" s="163"/>
      <c r="U121" s="321"/>
      <c r="V121" s="163"/>
      <c r="W121" s="321">
        <v>1</v>
      </c>
      <c r="X121" s="163"/>
      <c r="Y121" s="163"/>
      <c r="Z121" s="163"/>
      <c r="AA121" s="25"/>
      <c r="AB121" s="28"/>
      <c r="AC121" s="28"/>
      <c r="AD121" s="28"/>
      <c r="AE121" s="324"/>
      <c r="AF121" s="324"/>
      <c r="AG121" s="324"/>
      <c r="AH121" s="324"/>
      <c r="AI121" s="324"/>
      <c r="AJ121" s="324"/>
      <c r="AK121" s="324"/>
      <c r="AL121" s="324"/>
      <c r="AM121" s="324"/>
      <c r="AN121" s="324"/>
      <c r="AO121" s="324"/>
      <c r="AP121" s="324"/>
      <c r="AQ121" s="324"/>
      <c r="AR121" s="324"/>
      <c r="AS121" s="324"/>
      <c r="AT121" s="324"/>
    </row>
    <row r="122" spans="1:46" x14ac:dyDescent="0.5">
      <c r="A122" s="27"/>
      <c r="B122" s="328" t="s">
        <v>93</v>
      </c>
      <c r="C122" s="163"/>
      <c r="D122" s="163"/>
      <c r="E122" s="163"/>
      <c r="F122" s="163"/>
      <c r="G122" s="163"/>
      <c r="H122" s="163"/>
      <c r="I122" s="163"/>
      <c r="J122" s="163"/>
      <c r="K122" s="163"/>
      <c r="L122" s="163"/>
      <c r="M122" s="163"/>
      <c r="N122" s="326"/>
      <c r="O122" s="163"/>
      <c r="P122" s="163"/>
      <c r="Q122" s="163"/>
      <c r="R122" s="163"/>
      <c r="S122" s="163"/>
      <c r="T122" s="163"/>
      <c r="U122" s="321"/>
      <c r="V122" s="163"/>
      <c r="W122" s="321"/>
      <c r="X122" s="163"/>
      <c r="Y122" s="163"/>
      <c r="Z122" s="163"/>
      <c r="AA122" s="25"/>
      <c r="AB122" s="28">
        <v>100</v>
      </c>
      <c r="AC122" s="28">
        <f>+AB122</f>
        <v>100</v>
      </c>
      <c r="AD122" s="28">
        <f>+AC122</f>
        <v>100</v>
      </c>
      <c r="AE122" s="324"/>
      <c r="AF122" s="324"/>
      <c r="AG122" s="324"/>
      <c r="AH122" s="324"/>
      <c r="AI122" s="324"/>
      <c r="AJ122" s="324"/>
      <c r="AK122" s="324"/>
      <c r="AL122" s="324"/>
      <c r="AM122" s="324"/>
      <c r="AN122" s="324"/>
      <c r="AO122" s="324"/>
      <c r="AP122" s="324"/>
      <c r="AQ122" s="324"/>
      <c r="AR122" s="324"/>
      <c r="AS122" s="324"/>
      <c r="AT122" s="324"/>
    </row>
    <row r="123" spans="1:46" x14ac:dyDescent="0.5">
      <c r="A123" s="27"/>
      <c r="B123" s="320"/>
      <c r="C123" s="28"/>
      <c r="D123" s="28"/>
      <c r="E123" s="28"/>
      <c r="F123" s="28"/>
      <c r="G123" s="28"/>
      <c r="H123" s="28"/>
      <c r="I123" s="28"/>
      <c r="J123" s="28"/>
      <c r="K123" s="28"/>
      <c r="L123" s="28"/>
      <c r="M123" s="28"/>
      <c r="N123" s="318"/>
      <c r="O123" s="28"/>
      <c r="P123" s="28"/>
      <c r="Q123" s="28"/>
      <c r="R123" s="28"/>
      <c r="S123" s="28"/>
      <c r="T123" s="28"/>
      <c r="U123" s="28"/>
      <c r="V123" s="28"/>
      <c r="W123" s="28"/>
      <c r="X123" s="28"/>
      <c r="Y123" s="28"/>
      <c r="Z123" s="28"/>
      <c r="AB123" s="28"/>
      <c r="AC123" s="28"/>
      <c r="AD123" s="28"/>
      <c r="AE123" s="4"/>
      <c r="AF123" s="4"/>
      <c r="AG123" s="4"/>
      <c r="AH123" s="4"/>
      <c r="AI123" s="4"/>
      <c r="AJ123" s="4"/>
      <c r="AK123" s="4"/>
      <c r="AL123" s="4"/>
      <c r="AM123" s="4"/>
      <c r="AN123" s="4"/>
      <c r="AO123" s="4"/>
      <c r="AP123" s="4"/>
      <c r="AQ123" s="4"/>
      <c r="AR123" s="4"/>
      <c r="AS123" s="4"/>
      <c r="AT123" s="4"/>
    </row>
    <row r="124" spans="1:46" ht="16.5" thickBot="1" x14ac:dyDescent="0.55000000000000004">
      <c r="A124" s="27"/>
      <c r="B124" s="320"/>
      <c r="C124" s="329">
        <f t="shared" ref="C124:AD124" si="186">SUM(C98:C123)</f>
        <v>2</v>
      </c>
      <c r="D124" s="329">
        <f t="shared" si="186"/>
        <v>2</v>
      </c>
      <c r="E124" s="329">
        <f t="shared" si="186"/>
        <v>2</v>
      </c>
      <c r="F124" s="329">
        <f t="shared" si="186"/>
        <v>0</v>
      </c>
      <c r="G124" s="329">
        <f t="shared" si="186"/>
        <v>13</v>
      </c>
      <c r="H124" s="329">
        <f t="shared" si="186"/>
        <v>4</v>
      </c>
      <c r="I124" s="329">
        <f t="shared" si="186"/>
        <v>0</v>
      </c>
      <c r="J124" s="329">
        <f t="shared" si="186"/>
        <v>10</v>
      </c>
      <c r="K124" s="329">
        <f t="shared" si="186"/>
        <v>6</v>
      </c>
      <c r="L124" s="329">
        <f t="shared" si="186"/>
        <v>0</v>
      </c>
      <c r="M124" s="329">
        <f t="shared" si="186"/>
        <v>0</v>
      </c>
      <c r="N124" s="329">
        <f t="shared" si="186"/>
        <v>1</v>
      </c>
      <c r="O124" s="329">
        <f t="shared" si="186"/>
        <v>28</v>
      </c>
      <c r="P124" s="329">
        <f t="shared" si="186"/>
        <v>32</v>
      </c>
      <c r="Q124" s="329">
        <f t="shared" si="186"/>
        <v>0</v>
      </c>
      <c r="R124" s="329">
        <f t="shared" si="186"/>
        <v>0</v>
      </c>
      <c r="S124" s="329">
        <f t="shared" si="186"/>
        <v>0</v>
      </c>
      <c r="T124" s="329">
        <f t="shared" si="186"/>
        <v>12</v>
      </c>
      <c r="U124" s="329">
        <f t="shared" si="186"/>
        <v>17</v>
      </c>
      <c r="V124" s="329">
        <f t="shared" si="186"/>
        <v>4</v>
      </c>
      <c r="W124" s="329">
        <f t="shared" si="186"/>
        <v>29</v>
      </c>
      <c r="X124" s="329">
        <f t="shared" si="186"/>
        <v>29</v>
      </c>
      <c r="Y124" s="329">
        <f t="shared" si="186"/>
        <v>29</v>
      </c>
      <c r="Z124" s="329">
        <f t="shared" si="186"/>
        <v>30</v>
      </c>
      <c r="AA124" s="323"/>
      <c r="AB124" s="329">
        <f t="shared" si="186"/>
        <v>100</v>
      </c>
      <c r="AC124" s="329">
        <f t="shared" si="186"/>
        <v>100</v>
      </c>
      <c r="AD124" s="329">
        <f t="shared" si="186"/>
        <v>100</v>
      </c>
      <c r="AE124" s="4"/>
      <c r="AF124" s="4"/>
      <c r="AG124" s="4"/>
      <c r="AH124" s="4"/>
      <c r="AI124" s="4"/>
      <c r="AJ124" s="4"/>
      <c r="AK124" s="4"/>
      <c r="AL124" s="4"/>
      <c r="AM124" s="4"/>
      <c r="AN124" s="4"/>
      <c r="AO124" s="4"/>
      <c r="AP124" s="4"/>
      <c r="AQ124" s="4"/>
      <c r="AR124" s="4"/>
      <c r="AS124" s="4"/>
      <c r="AT124" s="4"/>
    </row>
    <row r="125" spans="1:46" ht="16.5" thickTop="1" x14ac:dyDescent="0.5">
      <c r="A125" s="27"/>
      <c r="B125" s="320" t="s">
        <v>94</v>
      </c>
      <c r="C125" s="321">
        <f>ROUND(+C124*0.5,0)</f>
        <v>1</v>
      </c>
      <c r="D125" s="321">
        <f t="shared" ref="D125:AD125" si="187">ROUND(+D124*0.5,0)</f>
        <v>1</v>
      </c>
      <c r="E125" s="321">
        <f t="shared" si="187"/>
        <v>1</v>
      </c>
      <c r="F125" s="321">
        <f t="shared" si="187"/>
        <v>0</v>
      </c>
      <c r="G125" s="321">
        <f t="shared" si="187"/>
        <v>7</v>
      </c>
      <c r="H125" s="321">
        <f t="shared" si="187"/>
        <v>2</v>
      </c>
      <c r="I125" s="321">
        <f t="shared" si="187"/>
        <v>0</v>
      </c>
      <c r="J125" s="321">
        <f t="shared" si="187"/>
        <v>5</v>
      </c>
      <c r="K125" s="321">
        <f t="shared" si="187"/>
        <v>3</v>
      </c>
      <c r="L125" s="321">
        <f t="shared" si="187"/>
        <v>0</v>
      </c>
      <c r="M125" s="321">
        <f t="shared" si="187"/>
        <v>0</v>
      </c>
      <c r="N125" s="321">
        <f t="shared" si="187"/>
        <v>1</v>
      </c>
      <c r="O125" s="321">
        <f t="shared" si="187"/>
        <v>14</v>
      </c>
      <c r="P125" s="321">
        <f t="shared" si="187"/>
        <v>16</v>
      </c>
      <c r="Q125" s="321">
        <f t="shared" si="187"/>
        <v>0</v>
      </c>
      <c r="R125" s="321">
        <f t="shared" si="187"/>
        <v>0</v>
      </c>
      <c r="S125" s="321">
        <f t="shared" si="187"/>
        <v>0</v>
      </c>
      <c r="T125" s="321">
        <f t="shared" si="187"/>
        <v>6</v>
      </c>
      <c r="U125" s="321">
        <f t="shared" si="187"/>
        <v>9</v>
      </c>
      <c r="V125" s="321">
        <f t="shared" si="187"/>
        <v>2</v>
      </c>
      <c r="W125" s="321">
        <f t="shared" si="187"/>
        <v>15</v>
      </c>
      <c r="X125" s="321">
        <f t="shared" si="187"/>
        <v>15</v>
      </c>
      <c r="Y125" s="321">
        <f t="shared" si="187"/>
        <v>15</v>
      </c>
      <c r="Z125" s="321">
        <f t="shared" si="187"/>
        <v>15</v>
      </c>
      <c r="AA125" s="323"/>
      <c r="AB125" s="321">
        <f t="shared" si="187"/>
        <v>50</v>
      </c>
      <c r="AC125" s="321">
        <f t="shared" si="187"/>
        <v>50</v>
      </c>
      <c r="AD125" s="321">
        <f t="shared" si="187"/>
        <v>50</v>
      </c>
      <c r="AE125" s="4"/>
      <c r="AF125" s="4"/>
      <c r="AG125" s="4"/>
      <c r="AH125" s="4"/>
      <c r="AI125" s="4"/>
      <c r="AJ125" s="4"/>
      <c r="AK125" s="4"/>
      <c r="AL125" s="4"/>
      <c r="AM125" s="4"/>
      <c r="AN125" s="4"/>
      <c r="AO125" s="4"/>
      <c r="AP125" s="4"/>
      <c r="AQ125" s="4"/>
      <c r="AR125" s="4"/>
      <c r="AS125" s="4"/>
      <c r="AT125" s="4"/>
    </row>
    <row r="126" spans="1:46" x14ac:dyDescent="0.5">
      <c r="A126" s="27"/>
      <c r="B126" s="320"/>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3"/>
      <c r="AB126" s="28"/>
      <c r="AC126" s="28"/>
      <c r="AD126" s="28"/>
      <c r="AE126" s="4"/>
      <c r="AF126" s="4"/>
      <c r="AG126" s="4"/>
      <c r="AH126" s="4"/>
      <c r="AI126" s="4"/>
      <c r="AJ126" s="4"/>
      <c r="AK126" s="4"/>
      <c r="AL126" s="4"/>
      <c r="AM126" s="4"/>
      <c r="AN126" s="4"/>
      <c r="AO126" s="4"/>
      <c r="AP126" s="4"/>
      <c r="AQ126" s="4"/>
      <c r="AR126" s="4"/>
      <c r="AS126" s="4"/>
      <c r="AT126" s="4"/>
    </row>
    <row r="127" spans="1:46" x14ac:dyDescent="0.5">
      <c r="A127" s="27" t="s">
        <v>95</v>
      </c>
      <c r="B127" s="320"/>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3"/>
      <c r="AB127" s="28"/>
      <c r="AC127" s="28"/>
      <c r="AD127" s="28"/>
      <c r="AE127" s="4"/>
      <c r="AF127" s="4"/>
      <c r="AG127" s="4"/>
      <c r="AH127" s="4"/>
      <c r="AI127" s="4"/>
      <c r="AJ127" s="4"/>
      <c r="AK127" s="4"/>
      <c r="AL127" s="4"/>
      <c r="AM127" s="4"/>
      <c r="AN127" s="4"/>
      <c r="AO127" s="4"/>
      <c r="AP127" s="4"/>
      <c r="AQ127" s="4"/>
      <c r="AR127" s="4"/>
      <c r="AS127" s="4"/>
      <c r="AT127" s="4"/>
    </row>
    <row r="128" spans="1:46" x14ac:dyDescent="0.5">
      <c r="A128" s="27"/>
      <c r="B128" s="319" t="s">
        <v>70</v>
      </c>
      <c r="C128" s="28"/>
      <c r="D128" s="28"/>
      <c r="E128" s="28"/>
      <c r="F128" s="28"/>
      <c r="G128" s="28"/>
      <c r="H128" s="28"/>
      <c r="I128" s="28"/>
      <c r="J128" s="28"/>
      <c r="K128" s="28"/>
      <c r="L128" s="28"/>
      <c r="M128" s="28"/>
      <c r="N128" s="318"/>
      <c r="O128" s="28"/>
      <c r="P128" s="28"/>
      <c r="Q128" s="28"/>
      <c r="R128" s="28"/>
      <c r="S128" s="28"/>
      <c r="T128" s="28"/>
      <c r="U128" s="28"/>
      <c r="V128" s="28"/>
      <c r="W128" s="28"/>
      <c r="X128" s="28"/>
      <c r="Y128" s="28"/>
      <c r="Z128" s="28"/>
      <c r="AB128" s="28"/>
      <c r="AC128" s="28"/>
      <c r="AD128" s="28"/>
      <c r="AE128" s="4"/>
      <c r="AF128" s="4"/>
      <c r="AG128" s="4"/>
      <c r="AH128" s="4"/>
      <c r="AI128" s="4"/>
      <c r="AJ128" s="4"/>
      <c r="AK128" s="4"/>
      <c r="AL128" s="4"/>
      <c r="AM128" s="4"/>
      <c r="AN128" s="4"/>
      <c r="AO128" s="4"/>
      <c r="AP128" s="4"/>
      <c r="AQ128" s="4"/>
      <c r="AR128" s="4"/>
      <c r="AS128" s="4"/>
      <c r="AT128" s="4"/>
    </row>
    <row r="129" spans="1:46" x14ac:dyDescent="0.5">
      <c r="A129" s="27"/>
      <c r="B129" s="320" t="s">
        <v>71</v>
      </c>
      <c r="C129" s="163"/>
      <c r="D129" s="163"/>
      <c r="E129" s="163"/>
      <c r="F129" s="163"/>
      <c r="G129" s="163"/>
      <c r="H129" s="163"/>
      <c r="I129" s="321"/>
      <c r="J129" s="321"/>
      <c r="K129" s="321"/>
      <c r="L129" s="321"/>
      <c r="M129" s="321"/>
      <c r="N129" s="322"/>
      <c r="O129" s="321"/>
      <c r="P129" s="321"/>
      <c r="Q129" s="321"/>
      <c r="R129" s="321"/>
      <c r="S129" s="321"/>
      <c r="T129" s="321"/>
      <c r="U129" s="321"/>
      <c r="V129" s="163"/>
      <c r="W129" s="321">
        <v>12</v>
      </c>
      <c r="X129" s="321"/>
      <c r="Y129" s="321"/>
      <c r="Z129" s="321">
        <v>12</v>
      </c>
      <c r="AA129" s="323"/>
      <c r="AB129" s="28"/>
      <c r="AC129" s="28"/>
      <c r="AD129" s="28"/>
      <c r="AE129" s="4"/>
      <c r="AF129" s="4"/>
      <c r="AG129" s="4"/>
      <c r="AH129" s="4"/>
      <c r="AI129" s="4"/>
      <c r="AJ129" s="4"/>
      <c r="AK129" s="4"/>
      <c r="AL129" s="4"/>
      <c r="AM129" s="4"/>
      <c r="AN129" s="4"/>
      <c r="AO129" s="4"/>
      <c r="AP129" s="4"/>
      <c r="AQ129" s="4"/>
      <c r="AR129" s="4"/>
      <c r="AS129" s="4"/>
      <c r="AT129" s="4"/>
    </row>
    <row r="130" spans="1:46" x14ac:dyDescent="0.5">
      <c r="A130" s="27"/>
      <c r="B130" s="320" t="s">
        <v>72</v>
      </c>
      <c r="C130" s="163"/>
      <c r="D130" s="163"/>
      <c r="E130" s="163"/>
      <c r="F130" s="163"/>
      <c r="G130" s="321">
        <v>3</v>
      </c>
      <c r="H130" s="325"/>
      <c r="I130" s="321"/>
      <c r="J130" s="321"/>
      <c r="K130" s="321"/>
      <c r="L130" s="321"/>
      <c r="M130" s="321"/>
      <c r="N130" s="322"/>
      <c r="O130" s="321"/>
      <c r="P130" s="321"/>
      <c r="Q130" s="321"/>
      <c r="R130" s="321"/>
      <c r="S130" s="321"/>
      <c r="T130" s="321"/>
      <c r="U130" s="321"/>
      <c r="V130" s="163"/>
      <c r="W130" s="163"/>
      <c r="X130" s="163"/>
      <c r="Y130" s="163"/>
      <c r="Z130" s="163"/>
      <c r="AA130" s="25"/>
      <c r="AB130" s="28"/>
      <c r="AC130" s="28"/>
      <c r="AD130" s="28"/>
      <c r="AE130" s="4"/>
      <c r="AF130" s="4"/>
      <c r="AG130" s="4"/>
      <c r="AH130" s="4"/>
      <c r="AI130" s="4"/>
      <c r="AJ130" s="4"/>
      <c r="AK130" s="4"/>
      <c r="AL130" s="4"/>
      <c r="AM130" s="4"/>
      <c r="AN130" s="4"/>
      <c r="AO130" s="4"/>
      <c r="AP130" s="4"/>
      <c r="AQ130" s="4"/>
      <c r="AR130" s="4"/>
      <c r="AS130" s="4"/>
      <c r="AT130" s="4"/>
    </row>
    <row r="131" spans="1:46" x14ac:dyDescent="0.5">
      <c r="A131" s="27"/>
      <c r="B131" s="320" t="s">
        <v>73</v>
      </c>
      <c r="C131" s="163"/>
      <c r="D131" s="163"/>
      <c r="E131" s="163"/>
      <c r="F131" s="163"/>
      <c r="G131" s="163"/>
      <c r="H131" s="163"/>
      <c r="I131" s="321"/>
      <c r="J131" s="321"/>
      <c r="K131" s="321"/>
      <c r="L131" s="321"/>
      <c r="M131" s="321"/>
      <c r="N131" s="322"/>
      <c r="O131" s="321"/>
      <c r="P131" s="321"/>
      <c r="Q131" s="321"/>
      <c r="R131" s="321"/>
      <c r="S131" s="321"/>
      <c r="T131" s="321"/>
      <c r="U131" s="321"/>
      <c r="V131" s="163"/>
      <c r="W131" s="163"/>
      <c r="X131" s="321"/>
      <c r="Y131" s="321">
        <v>7</v>
      </c>
      <c r="Z131" s="321">
        <v>7</v>
      </c>
      <c r="AA131" s="323"/>
      <c r="AB131" s="28"/>
      <c r="AC131" s="28"/>
      <c r="AD131" s="28"/>
      <c r="AE131" s="4"/>
      <c r="AF131" s="4"/>
      <c r="AG131" s="4"/>
      <c r="AH131" s="4"/>
      <c r="AI131" s="4"/>
      <c r="AJ131" s="4"/>
      <c r="AK131" s="4"/>
      <c r="AL131" s="4"/>
      <c r="AM131" s="4"/>
      <c r="AN131" s="4"/>
      <c r="AO131" s="4"/>
      <c r="AP131" s="4"/>
      <c r="AQ131" s="4"/>
      <c r="AR131" s="4"/>
      <c r="AS131" s="4"/>
      <c r="AT131" s="4"/>
    </row>
    <row r="132" spans="1:46" x14ac:dyDescent="0.5">
      <c r="A132" s="27"/>
      <c r="B132" s="320" t="s">
        <v>74</v>
      </c>
      <c r="C132" s="163"/>
      <c r="D132" s="163"/>
      <c r="E132" s="163"/>
      <c r="F132" s="163"/>
      <c r="G132" s="163"/>
      <c r="H132" s="163"/>
      <c r="I132" s="321"/>
      <c r="J132" s="321"/>
      <c r="K132" s="321"/>
      <c r="L132" s="321"/>
      <c r="M132" s="321"/>
      <c r="N132" s="322"/>
      <c r="O132" s="321"/>
      <c r="P132" s="321"/>
      <c r="Q132" s="321"/>
      <c r="R132" s="321"/>
      <c r="S132" s="321"/>
      <c r="T132" s="321"/>
      <c r="U132" s="321"/>
      <c r="V132" s="163"/>
      <c r="W132" s="163"/>
      <c r="X132" s="321">
        <v>5</v>
      </c>
      <c r="Y132" s="321">
        <v>5</v>
      </c>
      <c r="Z132" s="321">
        <v>5</v>
      </c>
      <c r="AA132" s="323"/>
      <c r="AB132" s="28"/>
      <c r="AC132" s="28"/>
      <c r="AD132" s="28"/>
      <c r="AE132" s="4"/>
      <c r="AF132" s="4"/>
      <c r="AG132" s="4"/>
      <c r="AH132" s="4"/>
      <c r="AI132" s="4"/>
      <c r="AJ132" s="4"/>
      <c r="AK132" s="4"/>
      <c r="AL132" s="4"/>
      <c r="AM132" s="4"/>
      <c r="AN132" s="4"/>
      <c r="AO132" s="4"/>
      <c r="AP132" s="4"/>
      <c r="AQ132" s="4"/>
      <c r="AR132" s="4"/>
      <c r="AS132" s="4"/>
      <c r="AT132" s="4"/>
    </row>
    <row r="133" spans="1:46" x14ac:dyDescent="0.5">
      <c r="A133" s="27"/>
      <c r="B133" s="320" t="s">
        <v>75</v>
      </c>
      <c r="C133" s="163"/>
      <c r="D133" s="163"/>
      <c r="E133" s="163"/>
      <c r="F133" s="163"/>
      <c r="G133" s="163"/>
      <c r="H133" s="163"/>
      <c r="I133" s="321"/>
      <c r="J133" s="321"/>
      <c r="K133" s="321"/>
      <c r="L133" s="321"/>
      <c r="M133" s="321"/>
      <c r="N133" s="322"/>
      <c r="O133" s="321"/>
      <c r="P133" s="321">
        <v>1</v>
      </c>
      <c r="Q133" s="321"/>
      <c r="R133" s="321">
        <v>1</v>
      </c>
      <c r="S133" s="321">
        <v>1</v>
      </c>
      <c r="T133" s="321">
        <v>1</v>
      </c>
      <c r="U133" s="321">
        <v>1</v>
      </c>
      <c r="V133" s="321">
        <v>1</v>
      </c>
      <c r="W133" s="321"/>
      <c r="X133" s="321"/>
      <c r="Y133" s="321"/>
      <c r="Z133" s="321"/>
      <c r="AA133" s="323"/>
      <c r="AB133" s="28"/>
      <c r="AC133" s="28"/>
      <c r="AD133" s="28"/>
      <c r="AE133" s="4"/>
      <c r="AF133" s="4"/>
      <c r="AG133" s="4"/>
      <c r="AH133" s="4"/>
      <c r="AI133" s="4"/>
      <c r="AJ133" s="4"/>
      <c r="AK133" s="4"/>
      <c r="AL133" s="4"/>
      <c r="AM133" s="4"/>
      <c r="AN133" s="4"/>
      <c r="AO133" s="4"/>
      <c r="AP133" s="4"/>
      <c r="AQ133" s="4"/>
      <c r="AR133" s="4"/>
      <c r="AS133" s="4"/>
      <c r="AT133" s="4"/>
    </row>
    <row r="134" spans="1:46" x14ac:dyDescent="0.5">
      <c r="A134" s="27"/>
      <c r="B134" s="320" t="s">
        <v>76</v>
      </c>
      <c r="C134" s="163"/>
      <c r="D134" s="163"/>
      <c r="E134" s="163"/>
      <c r="F134" s="163"/>
      <c r="G134" s="163"/>
      <c r="H134" s="163"/>
      <c r="I134" s="321"/>
      <c r="J134" s="321"/>
      <c r="K134" s="321"/>
      <c r="L134" s="321"/>
      <c r="M134" s="321"/>
      <c r="N134" s="322"/>
      <c r="O134" s="321"/>
      <c r="P134" s="321"/>
      <c r="Q134" s="321"/>
      <c r="R134" s="321"/>
      <c r="S134" s="321"/>
      <c r="T134" s="321"/>
      <c r="U134" s="321"/>
      <c r="V134" s="321"/>
      <c r="W134" s="321">
        <v>5</v>
      </c>
      <c r="X134" s="163"/>
      <c r="Y134" s="163"/>
      <c r="Z134" s="163"/>
      <c r="AA134" s="25"/>
      <c r="AB134" s="28"/>
      <c r="AC134" s="28"/>
      <c r="AD134" s="28"/>
      <c r="AE134" s="4"/>
      <c r="AF134" s="4"/>
      <c r="AG134" s="4"/>
      <c r="AH134" s="4"/>
      <c r="AI134" s="4"/>
      <c r="AJ134" s="4"/>
      <c r="AK134" s="4"/>
      <c r="AL134" s="4"/>
      <c r="AM134" s="4"/>
      <c r="AN134" s="4"/>
      <c r="AO134" s="4"/>
      <c r="AP134" s="4"/>
      <c r="AQ134" s="4"/>
      <c r="AR134" s="4"/>
      <c r="AS134" s="4"/>
      <c r="AT134" s="4"/>
    </row>
    <row r="135" spans="1:46" x14ac:dyDescent="0.5">
      <c r="A135" s="27"/>
      <c r="B135" s="320" t="s">
        <v>77</v>
      </c>
      <c r="C135" s="163"/>
      <c r="D135" s="163"/>
      <c r="E135" s="163"/>
      <c r="F135" s="163"/>
      <c r="G135" s="163"/>
      <c r="H135" s="163"/>
      <c r="I135" s="321"/>
      <c r="J135" s="321"/>
      <c r="K135" s="321"/>
      <c r="L135" s="321"/>
      <c r="M135" s="321"/>
      <c r="N135" s="322"/>
      <c r="O135" s="321"/>
      <c r="P135" s="321">
        <v>5</v>
      </c>
      <c r="Q135" s="321">
        <v>12</v>
      </c>
      <c r="R135" s="321"/>
      <c r="S135" s="321">
        <v>10</v>
      </c>
      <c r="T135" s="321"/>
      <c r="U135" s="321"/>
      <c r="V135" s="321">
        <v>5</v>
      </c>
      <c r="W135" s="321"/>
      <c r="X135" s="321"/>
      <c r="Y135" s="321"/>
      <c r="Z135" s="321"/>
      <c r="AA135" s="323"/>
      <c r="AB135" s="28"/>
      <c r="AC135" s="28"/>
      <c r="AD135" s="28"/>
      <c r="AE135" s="4"/>
      <c r="AF135" s="4"/>
      <c r="AG135" s="4"/>
      <c r="AH135" s="4"/>
      <c r="AI135" s="4"/>
      <c r="AJ135" s="4"/>
      <c r="AK135" s="4"/>
      <c r="AL135" s="4"/>
      <c r="AM135" s="4"/>
      <c r="AN135" s="4"/>
      <c r="AO135" s="4"/>
      <c r="AP135" s="4"/>
      <c r="AQ135" s="4"/>
      <c r="AR135" s="4"/>
      <c r="AS135" s="4"/>
      <c r="AT135" s="4"/>
    </row>
    <row r="136" spans="1:46" x14ac:dyDescent="0.5">
      <c r="A136" s="27"/>
      <c r="B136" s="320" t="s">
        <v>78</v>
      </c>
      <c r="C136" s="163"/>
      <c r="D136" s="163"/>
      <c r="E136" s="163"/>
      <c r="F136" s="163"/>
      <c r="G136" s="163"/>
      <c r="H136" s="163"/>
      <c r="I136" s="321"/>
      <c r="J136" s="321"/>
      <c r="K136" s="321"/>
      <c r="L136" s="321"/>
      <c r="M136" s="321">
        <v>8</v>
      </c>
      <c r="N136" s="322"/>
      <c r="O136" s="321">
        <v>10</v>
      </c>
      <c r="P136" s="321"/>
      <c r="Q136" s="321"/>
      <c r="R136" s="321"/>
      <c r="S136" s="321"/>
      <c r="T136" s="321"/>
      <c r="U136" s="321"/>
      <c r="V136" s="321"/>
      <c r="W136" s="163"/>
      <c r="X136" s="321"/>
      <c r="Y136" s="321">
        <v>5</v>
      </c>
      <c r="Z136" s="163"/>
      <c r="AA136" s="25"/>
      <c r="AB136" s="28"/>
      <c r="AC136" s="28"/>
      <c r="AD136" s="28"/>
      <c r="AE136" s="4"/>
      <c r="AF136" s="4"/>
      <c r="AG136" s="4"/>
      <c r="AH136" s="4"/>
      <c r="AI136" s="4"/>
      <c r="AJ136" s="4"/>
      <c r="AK136" s="4"/>
      <c r="AL136" s="4"/>
      <c r="AM136" s="4"/>
      <c r="AN136" s="4"/>
      <c r="AO136" s="4"/>
      <c r="AP136" s="4"/>
      <c r="AQ136" s="4"/>
      <c r="AR136" s="4"/>
      <c r="AS136" s="4"/>
      <c r="AT136" s="4"/>
    </row>
    <row r="137" spans="1:46" x14ac:dyDescent="0.5">
      <c r="A137" s="27"/>
      <c r="B137" s="320" t="s">
        <v>79</v>
      </c>
      <c r="C137" s="163"/>
      <c r="D137" s="163"/>
      <c r="E137" s="163"/>
      <c r="F137" s="163"/>
      <c r="G137" s="163"/>
      <c r="H137" s="163"/>
      <c r="I137" s="321"/>
      <c r="J137" s="321"/>
      <c r="K137" s="321"/>
      <c r="L137" s="321"/>
      <c r="M137" s="321"/>
      <c r="N137" s="322"/>
      <c r="O137" s="321"/>
      <c r="P137" s="321"/>
      <c r="Q137" s="321"/>
      <c r="R137" s="321"/>
      <c r="S137" s="321"/>
      <c r="T137" s="321"/>
      <c r="U137" s="163"/>
      <c r="V137" s="321"/>
      <c r="W137" s="163"/>
      <c r="X137" s="163"/>
      <c r="Y137" s="163"/>
      <c r="Z137" s="163"/>
      <c r="AA137" s="25"/>
      <c r="AB137" s="28"/>
      <c r="AC137" s="28"/>
      <c r="AD137" s="28"/>
      <c r="AE137" s="4"/>
      <c r="AF137" s="4"/>
      <c r="AG137" s="4"/>
      <c r="AH137" s="4"/>
      <c r="AI137" s="4"/>
      <c r="AJ137" s="4"/>
      <c r="AK137" s="4"/>
      <c r="AL137" s="4"/>
      <c r="AM137" s="4"/>
      <c r="AN137" s="4"/>
      <c r="AO137" s="4"/>
      <c r="AP137" s="4"/>
      <c r="AQ137" s="4"/>
      <c r="AR137" s="4"/>
      <c r="AS137" s="4"/>
      <c r="AT137" s="4"/>
    </row>
    <row r="138" spans="1:46" x14ac:dyDescent="0.5">
      <c r="A138" s="27"/>
      <c r="B138" s="320" t="s">
        <v>80</v>
      </c>
      <c r="C138" s="321"/>
      <c r="D138" s="321">
        <v>2</v>
      </c>
      <c r="E138" s="163"/>
      <c r="F138" s="163"/>
      <c r="G138" s="163"/>
      <c r="H138" s="321"/>
      <c r="I138" s="321"/>
      <c r="J138" s="321"/>
      <c r="K138" s="321"/>
      <c r="L138" s="321"/>
      <c r="M138" s="321"/>
      <c r="N138" s="322"/>
      <c r="O138" s="321">
        <v>28</v>
      </c>
      <c r="P138" s="321">
        <v>32</v>
      </c>
      <c r="Q138" s="321"/>
      <c r="R138" s="321"/>
      <c r="S138" s="321"/>
      <c r="T138" s="321"/>
      <c r="U138" s="321"/>
      <c r="V138" s="163"/>
      <c r="W138" s="163"/>
      <c r="X138" s="321">
        <v>16</v>
      </c>
      <c r="Y138" s="163"/>
      <c r="Z138" s="163"/>
      <c r="AA138" s="25"/>
      <c r="AB138" s="28"/>
      <c r="AC138" s="28"/>
      <c r="AD138" s="28"/>
      <c r="AE138" s="4"/>
      <c r="AF138" s="4"/>
      <c r="AG138" s="4"/>
      <c r="AH138" s="4"/>
      <c r="AI138" s="4"/>
      <c r="AJ138" s="4"/>
      <c r="AK138" s="4"/>
      <c r="AL138" s="4"/>
      <c r="AM138" s="4"/>
      <c r="AN138" s="4"/>
      <c r="AO138" s="4"/>
      <c r="AP138" s="4"/>
      <c r="AQ138" s="4"/>
      <c r="AR138" s="4"/>
      <c r="AS138" s="4"/>
      <c r="AT138" s="4"/>
    </row>
    <row r="139" spans="1:46" x14ac:dyDescent="0.5">
      <c r="A139" s="27"/>
      <c r="B139" s="320" t="s">
        <v>81</v>
      </c>
      <c r="C139" s="163"/>
      <c r="D139" s="163"/>
      <c r="E139" s="163"/>
      <c r="F139" s="163"/>
      <c r="G139" s="163"/>
      <c r="H139" s="163"/>
      <c r="I139" s="163"/>
      <c r="J139" s="163"/>
      <c r="K139" s="163"/>
      <c r="L139" s="163"/>
      <c r="M139" s="163"/>
      <c r="N139" s="326"/>
      <c r="O139" s="163"/>
      <c r="P139" s="163"/>
      <c r="Q139" s="163"/>
      <c r="R139" s="163"/>
      <c r="S139" s="163"/>
      <c r="T139" s="163"/>
      <c r="U139" s="163"/>
      <c r="V139" s="163"/>
      <c r="W139" s="163"/>
      <c r="X139" s="163"/>
      <c r="Y139" s="163"/>
      <c r="Z139" s="163"/>
      <c r="AA139" s="25"/>
      <c r="AB139" s="28"/>
      <c r="AC139" s="28"/>
      <c r="AD139" s="28"/>
      <c r="AE139" s="4"/>
      <c r="AF139" s="4"/>
      <c r="AG139" s="4"/>
      <c r="AH139" s="4"/>
      <c r="AI139" s="4"/>
      <c r="AJ139" s="4"/>
      <c r="AK139" s="4"/>
      <c r="AL139" s="4"/>
      <c r="AM139" s="4"/>
      <c r="AN139" s="4"/>
      <c r="AO139" s="4"/>
      <c r="AP139" s="4"/>
      <c r="AQ139" s="4"/>
      <c r="AR139" s="4"/>
      <c r="AS139" s="4"/>
      <c r="AT139" s="4"/>
    </row>
    <row r="140" spans="1:46" x14ac:dyDescent="0.5">
      <c r="A140" s="27"/>
      <c r="B140" s="320" t="s">
        <v>82</v>
      </c>
      <c r="C140" s="163"/>
      <c r="D140" s="163"/>
      <c r="E140" s="163"/>
      <c r="F140" s="163"/>
      <c r="G140" s="163"/>
      <c r="H140" s="321">
        <v>4</v>
      </c>
      <c r="I140" s="321"/>
      <c r="J140" s="321"/>
      <c r="K140" s="163"/>
      <c r="L140" s="163"/>
      <c r="M140" s="163"/>
      <c r="N140" s="326"/>
      <c r="O140" s="163"/>
      <c r="P140" s="163"/>
      <c r="Q140" s="163"/>
      <c r="R140" s="163"/>
      <c r="S140" s="163"/>
      <c r="T140" s="163"/>
      <c r="U140" s="163"/>
      <c r="V140" s="163"/>
      <c r="W140" s="163"/>
      <c r="X140" s="163"/>
      <c r="Y140" s="163"/>
      <c r="Z140" s="163"/>
      <c r="AA140" s="25"/>
      <c r="AB140" s="28"/>
      <c r="AC140" s="28"/>
      <c r="AD140" s="28"/>
      <c r="AE140" s="4"/>
      <c r="AF140" s="4"/>
      <c r="AG140" s="4"/>
      <c r="AH140" s="4"/>
      <c r="AI140" s="4"/>
      <c r="AJ140" s="4"/>
      <c r="AK140" s="4"/>
      <c r="AL140" s="4"/>
      <c r="AM140" s="4"/>
      <c r="AN140" s="4"/>
      <c r="AO140" s="4"/>
      <c r="AP140" s="4"/>
      <c r="AQ140" s="4"/>
      <c r="AR140" s="4"/>
      <c r="AS140" s="4"/>
      <c r="AT140" s="4"/>
    </row>
    <row r="141" spans="1:46" x14ac:dyDescent="0.5">
      <c r="A141" s="27"/>
      <c r="B141" s="320" t="s">
        <v>83</v>
      </c>
      <c r="C141" s="163"/>
      <c r="D141" s="163"/>
      <c r="E141" s="163"/>
      <c r="F141" s="163"/>
      <c r="G141" s="163"/>
      <c r="H141" s="163"/>
      <c r="I141" s="321"/>
      <c r="J141" s="321"/>
      <c r="K141" s="321">
        <v>5</v>
      </c>
      <c r="L141" s="321"/>
      <c r="M141" s="321"/>
      <c r="N141" s="322"/>
      <c r="O141" s="321">
        <v>3</v>
      </c>
      <c r="P141" s="163"/>
      <c r="Q141" s="163"/>
      <c r="R141" s="163"/>
      <c r="S141" s="163"/>
      <c r="T141" s="163"/>
      <c r="U141" s="163"/>
      <c r="V141" s="163"/>
      <c r="W141" s="163"/>
      <c r="X141" s="163"/>
      <c r="Y141" s="163"/>
      <c r="Z141" s="163"/>
      <c r="AA141" s="25"/>
      <c r="AB141" s="28"/>
      <c r="AC141" s="28"/>
      <c r="AD141" s="28"/>
      <c r="AE141" s="4"/>
      <c r="AF141" s="4"/>
      <c r="AG141" s="4"/>
      <c r="AH141" s="4"/>
      <c r="AI141" s="4"/>
      <c r="AJ141" s="4"/>
      <c r="AK141" s="4"/>
      <c r="AL141" s="4"/>
      <c r="AM141" s="4"/>
      <c r="AN141" s="4"/>
      <c r="AO141" s="4"/>
      <c r="AP141" s="4"/>
      <c r="AQ141" s="4"/>
      <c r="AR141" s="4"/>
      <c r="AS141" s="4"/>
      <c r="AT141" s="4"/>
    </row>
    <row r="142" spans="1:46" x14ac:dyDescent="0.5">
      <c r="A142" s="27"/>
      <c r="B142" s="320" t="s">
        <v>84</v>
      </c>
      <c r="C142" s="163"/>
      <c r="D142" s="163"/>
      <c r="E142" s="163"/>
      <c r="F142" s="163"/>
      <c r="G142" s="163"/>
      <c r="H142" s="163"/>
      <c r="I142" s="321"/>
      <c r="J142" s="321"/>
      <c r="K142" s="321">
        <v>5</v>
      </c>
      <c r="L142" s="163"/>
      <c r="M142" s="163"/>
      <c r="N142" s="326"/>
      <c r="O142" s="163"/>
      <c r="P142" s="163"/>
      <c r="Q142" s="163"/>
      <c r="R142" s="163"/>
      <c r="S142" s="163"/>
      <c r="T142" s="163"/>
      <c r="U142" s="163"/>
      <c r="V142" s="163"/>
      <c r="W142" s="163"/>
      <c r="X142" s="163"/>
      <c r="Y142" s="163"/>
      <c r="Z142" s="163"/>
      <c r="AA142" s="25"/>
      <c r="AB142" s="28"/>
      <c r="AC142" s="28"/>
      <c r="AD142" s="28"/>
      <c r="AE142" s="4"/>
      <c r="AF142" s="4"/>
      <c r="AG142" s="4"/>
      <c r="AH142" s="4"/>
      <c r="AI142" s="4"/>
      <c r="AJ142" s="4"/>
      <c r="AK142" s="4"/>
      <c r="AL142" s="4"/>
      <c r="AM142" s="4"/>
      <c r="AN142" s="4"/>
      <c r="AO142" s="4"/>
      <c r="AP142" s="4"/>
      <c r="AQ142" s="4"/>
      <c r="AR142" s="4"/>
      <c r="AS142" s="4"/>
      <c r="AT142" s="4"/>
    </row>
    <row r="143" spans="1:46" x14ac:dyDescent="0.5">
      <c r="A143" s="27"/>
      <c r="B143" s="320" t="s">
        <v>85</v>
      </c>
      <c r="C143" s="163"/>
      <c r="D143" s="163"/>
      <c r="E143" s="163"/>
      <c r="F143" s="163"/>
      <c r="G143" s="163"/>
      <c r="H143" s="163"/>
      <c r="I143" s="163"/>
      <c r="J143" s="163"/>
      <c r="K143" s="163"/>
      <c r="L143" s="163"/>
      <c r="M143" s="163"/>
      <c r="N143" s="326"/>
      <c r="O143" s="321">
        <v>6</v>
      </c>
      <c r="P143" s="163"/>
      <c r="Q143" s="163"/>
      <c r="R143" s="163"/>
      <c r="S143" s="163"/>
      <c r="T143" s="321"/>
      <c r="U143" s="321"/>
      <c r="V143" s="163"/>
      <c r="W143" s="163"/>
      <c r="X143" s="163"/>
      <c r="Y143" s="163"/>
      <c r="Z143" s="163"/>
      <c r="AA143" s="25"/>
      <c r="AB143" s="28"/>
      <c r="AC143" s="28"/>
      <c r="AD143" s="28"/>
      <c r="AE143" s="4"/>
      <c r="AF143" s="4"/>
      <c r="AG143" s="4"/>
      <c r="AH143" s="4"/>
      <c r="AI143" s="4"/>
      <c r="AJ143" s="4"/>
      <c r="AK143" s="4"/>
      <c r="AL143" s="4"/>
      <c r="AM143" s="4"/>
      <c r="AN143" s="4"/>
      <c r="AO143" s="4"/>
      <c r="AP143" s="4"/>
      <c r="AQ143" s="4"/>
      <c r="AR143" s="4"/>
      <c r="AS143" s="4"/>
      <c r="AT143" s="4"/>
    </row>
    <row r="144" spans="1:46" x14ac:dyDescent="0.5">
      <c r="A144" s="27"/>
      <c r="B144" s="320" t="s">
        <v>86</v>
      </c>
      <c r="C144" s="163"/>
      <c r="D144" s="163"/>
      <c r="E144" s="163"/>
      <c r="F144" s="163"/>
      <c r="G144" s="163"/>
      <c r="H144" s="321"/>
      <c r="I144" s="321"/>
      <c r="J144" s="321"/>
      <c r="K144" s="321"/>
      <c r="L144" s="321"/>
      <c r="M144" s="321"/>
      <c r="N144" s="322"/>
      <c r="O144" s="321"/>
      <c r="P144" s="321"/>
      <c r="Q144" s="321"/>
      <c r="R144" s="321"/>
      <c r="S144" s="321"/>
      <c r="T144" s="321"/>
      <c r="U144" s="321"/>
      <c r="V144" s="321"/>
      <c r="W144" s="321"/>
      <c r="X144" s="163"/>
      <c r="Y144" s="163"/>
      <c r="Z144" s="163"/>
      <c r="AA144" s="25"/>
      <c r="AB144" s="28"/>
      <c r="AC144" s="28"/>
      <c r="AD144" s="28"/>
      <c r="AE144" s="4"/>
      <c r="AF144" s="4"/>
      <c r="AG144" s="4"/>
      <c r="AH144" s="4"/>
      <c r="AI144" s="4"/>
      <c r="AJ144" s="4"/>
      <c r="AK144" s="4"/>
      <c r="AL144" s="4"/>
      <c r="AM144" s="4"/>
      <c r="AN144" s="4"/>
      <c r="AO144" s="4"/>
      <c r="AP144" s="4"/>
      <c r="AQ144" s="4"/>
      <c r="AR144" s="4"/>
      <c r="AS144" s="4"/>
      <c r="AT144" s="4"/>
    </row>
    <row r="145" spans="1:46" x14ac:dyDescent="0.5">
      <c r="A145" s="27"/>
      <c r="B145" s="320" t="s">
        <v>87</v>
      </c>
      <c r="C145" s="163"/>
      <c r="D145" s="163"/>
      <c r="E145" s="163"/>
      <c r="F145" s="163"/>
      <c r="G145" s="163"/>
      <c r="H145" s="321"/>
      <c r="I145" s="321"/>
      <c r="J145" s="321"/>
      <c r="K145" s="321"/>
      <c r="L145" s="321"/>
      <c r="M145" s="321">
        <v>4</v>
      </c>
      <c r="N145" s="322"/>
      <c r="O145" s="321"/>
      <c r="P145" s="321"/>
      <c r="Q145" s="321"/>
      <c r="R145" s="321"/>
      <c r="S145" s="321"/>
      <c r="T145" s="321"/>
      <c r="U145" s="321"/>
      <c r="V145" s="321"/>
      <c r="W145" s="321">
        <v>4</v>
      </c>
      <c r="X145" s="163"/>
      <c r="Y145" s="163"/>
      <c r="Z145" s="163"/>
      <c r="AA145" s="25"/>
      <c r="AB145" s="28"/>
      <c r="AC145" s="28"/>
      <c r="AD145" s="28"/>
      <c r="AE145" s="4"/>
      <c r="AF145" s="4"/>
      <c r="AG145" s="4"/>
      <c r="AH145" s="4"/>
      <c r="AI145" s="4"/>
      <c r="AJ145" s="4"/>
      <c r="AK145" s="4"/>
      <c r="AL145" s="4"/>
      <c r="AM145" s="4"/>
      <c r="AN145" s="4"/>
      <c r="AO145" s="4"/>
      <c r="AP145" s="4"/>
      <c r="AQ145" s="4"/>
      <c r="AR145" s="4"/>
      <c r="AS145" s="4"/>
      <c r="AT145" s="4"/>
    </row>
    <row r="146" spans="1:46" x14ac:dyDescent="0.5">
      <c r="A146" s="27"/>
      <c r="B146" s="327" t="s">
        <v>88</v>
      </c>
      <c r="C146" s="163"/>
      <c r="D146" s="163"/>
      <c r="E146" s="163"/>
      <c r="F146" s="163"/>
      <c r="G146" s="163"/>
      <c r="H146" s="321"/>
      <c r="I146" s="321"/>
      <c r="J146" s="321"/>
      <c r="K146" s="321"/>
      <c r="L146" s="321"/>
      <c r="M146" s="321"/>
      <c r="N146" s="322"/>
      <c r="O146" s="321"/>
      <c r="P146" s="321"/>
      <c r="Q146" s="321"/>
      <c r="R146" s="321"/>
      <c r="S146" s="321"/>
      <c r="T146" s="321"/>
      <c r="U146" s="321"/>
      <c r="V146" s="321"/>
      <c r="W146" s="321"/>
      <c r="X146" s="163"/>
      <c r="Y146" s="321"/>
      <c r="Z146" s="163"/>
      <c r="AA146" s="25"/>
      <c r="AB146" s="28"/>
      <c r="AC146" s="28"/>
      <c r="AD146" s="28"/>
      <c r="AE146" s="4"/>
      <c r="AF146" s="4"/>
      <c r="AG146" s="4"/>
      <c r="AH146" s="4"/>
      <c r="AI146" s="4"/>
      <c r="AJ146" s="4"/>
      <c r="AK146" s="4"/>
      <c r="AL146" s="4"/>
      <c r="AM146" s="4"/>
      <c r="AN146" s="4"/>
      <c r="AO146" s="4"/>
      <c r="AP146" s="4"/>
      <c r="AQ146" s="4"/>
      <c r="AR146" s="4"/>
      <c r="AS146" s="4"/>
      <c r="AT146" s="4"/>
    </row>
    <row r="147" spans="1:46" x14ac:dyDescent="0.5">
      <c r="A147" s="27"/>
      <c r="B147" s="320" t="s">
        <v>89</v>
      </c>
      <c r="C147" s="163"/>
      <c r="D147" s="163"/>
      <c r="E147" s="163"/>
      <c r="F147" s="163"/>
      <c r="G147" s="163"/>
      <c r="H147" s="321"/>
      <c r="I147" s="321"/>
      <c r="J147" s="321"/>
      <c r="K147" s="321"/>
      <c r="L147" s="321"/>
      <c r="M147" s="321"/>
      <c r="N147" s="322"/>
      <c r="O147" s="321"/>
      <c r="P147" s="321"/>
      <c r="Q147" s="321"/>
      <c r="R147" s="321"/>
      <c r="S147" s="321"/>
      <c r="T147" s="321"/>
      <c r="U147" s="321"/>
      <c r="V147" s="321"/>
      <c r="W147" s="321"/>
      <c r="X147" s="321"/>
      <c r="Y147" s="321"/>
      <c r="Z147" s="321"/>
      <c r="AA147" s="323"/>
      <c r="AB147" s="28"/>
      <c r="AC147" s="28"/>
      <c r="AD147" s="28"/>
      <c r="AE147" s="4"/>
      <c r="AF147" s="4"/>
      <c r="AG147" s="4"/>
      <c r="AH147" s="4"/>
      <c r="AI147" s="4"/>
      <c r="AJ147" s="4"/>
      <c r="AK147" s="4"/>
      <c r="AL147" s="4"/>
      <c r="AM147" s="4"/>
      <c r="AN147" s="4"/>
      <c r="AO147" s="4"/>
      <c r="AP147" s="4"/>
      <c r="AQ147" s="4"/>
      <c r="AR147" s="4"/>
      <c r="AS147" s="4"/>
      <c r="AT147" s="4"/>
    </row>
    <row r="148" spans="1:46" x14ac:dyDescent="0.5">
      <c r="A148" s="27"/>
      <c r="B148" s="320" t="s">
        <v>90</v>
      </c>
      <c r="C148" s="163"/>
      <c r="D148" s="163"/>
      <c r="E148" s="163"/>
      <c r="F148" s="163"/>
      <c r="G148" s="321">
        <v>10</v>
      </c>
      <c r="H148" s="321"/>
      <c r="I148" s="321"/>
      <c r="J148" s="163"/>
      <c r="K148" s="163"/>
      <c r="L148" s="163"/>
      <c r="M148" s="163"/>
      <c r="N148" s="326"/>
      <c r="O148" s="163"/>
      <c r="P148" s="163"/>
      <c r="Q148" s="163"/>
      <c r="R148" s="163"/>
      <c r="S148" s="163"/>
      <c r="T148" s="163"/>
      <c r="U148" s="163"/>
      <c r="V148" s="163"/>
      <c r="W148" s="163"/>
      <c r="X148" s="163"/>
      <c r="Y148" s="163"/>
      <c r="Z148" s="163"/>
      <c r="AA148" s="25"/>
      <c r="AB148" s="28"/>
      <c r="AC148" s="28"/>
      <c r="AD148" s="28"/>
      <c r="AE148" s="4"/>
      <c r="AF148" s="4"/>
      <c r="AG148" s="4"/>
      <c r="AH148" s="4"/>
      <c r="AI148" s="4"/>
      <c r="AJ148" s="4"/>
      <c r="AK148" s="4"/>
      <c r="AL148" s="4"/>
      <c r="AM148" s="4"/>
      <c r="AN148" s="4"/>
      <c r="AO148" s="4"/>
      <c r="AP148" s="4"/>
      <c r="AQ148" s="4"/>
      <c r="AR148" s="4"/>
      <c r="AS148" s="4"/>
      <c r="AT148" s="4"/>
    </row>
    <row r="149" spans="1:46" x14ac:dyDescent="0.5">
      <c r="A149" s="27"/>
      <c r="B149" s="320" t="s">
        <v>91</v>
      </c>
      <c r="C149" s="163"/>
      <c r="D149" s="163"/>
      <c r="E149" s="321">
        <v>2</v>
      </c>
      <c r="F149" s="325"/>
      <c r="G149" s="163"/>
      <c r="H149" s="163"/>
      <c r="I149" s="321"/>
      <c r="J149" s="163"/>
      <c r="K149" s="163"/>
      <c r="L149" s="163"/>
      <c r="M149" s="163"/>
      <c r="N149" s="326"/>
      <c r="O149" s="163"/>
      <c r="P149" s="163"/>
      <c r="Q149" s="163"/>
      <c r="R149" s="163"/>
      <c r="S149" s="163"/>
      <c r="T149" s="163"/>
      <c r="U149" s="163"/>
      <c r="V149" s="163"/>
      <c r="W149" s="163"/>
      <c r="X149" s="163"/>
      <c r="Y149" s="163"/>
      <c r="Z149" s="163"/>
      <c r="AA149" s="25"/>
      <c r="AB149" s="28"/>
      <c r="AC149" s="28"/>
      <c r="AD149" s="28"/>
      <c r="AE149" s="4"/>
      <c r="AF149" s="4"/>
      <c r="AG149" s="4"/>
      <c r="AH149" s="4"/>
      <c r="AI149" s="4"/>
      <c r="AJ149" s="4"/>
      <c r="AK149" s="4"/>
      <c r="AL149" s="4"/>
      <c r="AM149" s="4"/>
      <c r="AN149" s="4"/>
      <c r="AO149" s="4"/>
      <c r="AP149" s="4"/>
      <c r="AQ149" s="4"/>
      <c r="AR149" s="4"/>
      <c r="AS149" s="4"/>
      <c r="AT149" s="4"/>
    </row>
    <row r="150" spans="1:46" x14ac:dyDescent="0.5">
      <c r="A150" s="27"/>
      <c r="B150" s="320" t="s">
        <v>96</v>
      </c>
      <c r="C150" s="163"/>
      <c r="D150" s="163"/>
      <c r="E150" s="321"/>
      <c r="F150" s="325"/>
      <c r="G150" s="163"/>
      <c r="H150" s="163"/>
      <c r="I150" s="321"/>
      <c r="J150" s="163"/>
      <c r="K150" s="163"/>
      <c r="L150" s="163"/>
      <c r="M150" s="163"/>
      <c r="N150" s="326"/>
      <c r="O150" s="163"/>
      <c r="P150" s="163"/>
      <c r="Q150" s="163"/>
      <c r="R150" s="163"/>
      <c r="S150" s="163"/>
      <c r="T150" s="163"/>
      <c r="U150" s="321">
        <v>9</v>
      </c>
      <c r="V150" s="163"/>
      <c r="W150" s="163"/>
      <c r="X150" s="163"/>
      <c r="Y150" s="163"/>
      <c r="Z150" s="163"/>
      <c r="AA150" s="25"/>
      <c r="AB150" s="28"/>
      <c r="AC150" s="28"/>
      <c r="AD150" s="28"/>
      <c r="AE150" s="4"/>
      <c r="AF150" s="4"/>
      <c r="AG150" s="4"/>
      <c r="AH150" s="4"/>
      <c r="AI150" s="4"/>
      <c r="AJ150" s="4"/>
      <c r="AK150" s="4"/>
      <c r="AL150" s="4"/>
      <c r="AM150" s="4"/>
      <c r="AN150" s="4"/>
      <c r="AO150" s="4"/>
      <c r="AP150" s="4"/>
      <c r="AQ150" s="4"/>
      <c r="AR150" s="4"/>
      <c r="AS150" s="4"/>
      <c r="AT150" s="4"/>
    </row>
    <row r="151" spans="1:46" x14ac:dyDescent="0.5">
      <c r="A151" s="27"/>
      <c r="B151" s="320" t="s">
        <v>92</v>
      </c>
      <c r="C151" s="163"/>
      <c r="D151" s="163"/>
      <c r="E151" s="163"/>
      <c r="F151" s="163"/>
      <c r="G151" s="163"/>
      <c r="H151" s="163"/>
      <c r="I151" s="163"/>
      <c r="J151" s="163"/>
      <c r="K151" s="163"/>
      <c r="L151" s="163"/>
      <c r="M151" s="163"/>
      <c r="N151" s="326"/>
      <c r="O151" s="163"/>
      <c r="P151" s="163"/>
      <c r="Q151" s="163"/>
      <c r="R151" s="163"/>
      <c r="S151" s="163"/>
      <c r="T151" s="163"/>
      <c r="U151" s="321"/>
      <c r="V151" s="163"/>
      <c r="W151" s="321"/>
      <c r="X151" s="163"/>
      <c r="Y151" s="163"/>
      <c r="Z151" s="163"/>
      <c r="AA151" s="25"/>
      <c r="AB151" s="28"/>
      <c r="AC151" s="28"/>
      <c r="AD151" s="28"/>
      <c r="AE151" s="4"/>
      <c r="AF151" s="4"/>
      <c r="AG151" s="4"/>
      <c r="AH151" s="4"/>
      <c r="AI151" s="4"/>
      <c r="AJ151" s="4"/>
      <c r="AK151" s="4"/>
      <c r="AL151" s="4"/>
      <c r="AM151" s="4"/>
      <c r="AN151" s="4"/>
      <c r="AO151" s="4"/>
      <c r="AP151" s="4"/>
      <c r="AQ151" s="4"/>
      <c r="AR151" s="4"/>
      <c r="AS151" s="4"/>
      <c r="AT151" s="4"/>
    </row>
    <row r="152" spans="1:46" x14ac:dyDescent="0.5">
      <c r="A152" s="27"/>
      <c r="B152" s="328" t="s">
        <v>93</v>
      </c>
      <c r="C152" s="163"/>
      <c r="D152" s="163"/>
      <c r="E152" s="163"/>
      <c r="F152" s="163"/>
      <c r="G152" s="163"/>
      <c r="H152" s="163"/>
      <c r="I152" s="163"/>
      <c r="J152" s="163"/>
      <c r="K152" s="163"/>
      <c r="L152" s="163"/>
      <c r="M152" s="163"/>
      <c r="N152" s="326"/>
      <c r="O152" s="163"/>
      <c r="P152" s="163"/>
      <c r="Q152" s="163"/>
      <c r="R152" s="163"/>
      <c r="S152" s="163"/>
      <c r="T152" s="163"/>
      <c r="U152" s="321"/>
      <c r="V152" s="163"/>
      <c r="W152" s="321"/>
      <c r="X152" s="163"/>
      <c r="Y152" s="163"/>
      <c r="Z152" s="163"/>
      <c r="AA152" s="25"/>
      <c r="AB152" s="28">
        <v>132</v>
      </c>
      <c r="AC152" s="28">
        <v>126</v>
      </c>
      <c r="AD152" s="28">
        <v>179</v>
      </c>
      <c r="AE152" s="4"/>
      <c r="AF152" s="4"/>
      <c r="AG152" s="4"/>
      <c r="AH152" s="4"/>
      <c r="AI152" s="4"/>
      <c r="AJ152" s="4"/>
      <c r="AK152" s="4"/>
      <c r="AL152" s="4"/>
      <c r="AM152" s="4"/>
      <c r="AN152" s="4"/>
      <c r="AO152" s="4"/>
      <c r="AP152" s="4"/>
      <c r="AQ152" s="4"/>
      <c r="AR152" s="4"/>
      <c r="AS152" s="4"/>
      <c r="AT152" s="4"/>
    </row>
    <row r="153" spans="1:46" x14ac:dyDescent="0.5">
      <c r="A153" s="27"/>
      <c r="B153" s="320"/>
      <c r="C153" s="28"/>
      <c r="D153" s="28"/>
      <c r="E153" s="28"/>
      <c r="F153" s="28"/>
      <c r="G153" s="28"/>
      <c r="H153" s="28"/>
      <c r="I153" s="28"/>
      <c r="J153" s="28"/>
      <c r="K153" s="28"/>
      <c r="L153" s="28"/>
      <c r="M153" s="28"/>
      <c r="N153" s="318"/>
      <c r="O153" s="28"/>
      <c r="P153" s="28"/>
      <c r="Q153" s="28"/>
      <c r="R153" s="28"/>
      <c r="S153" s="28"/>
      <c r="T153" s="28"/>
      <c r="U153" s="28"/>
      <c r="V153" s="28"/>
      <c r="W153" s="28"/>
      <c r="X153" s="28"/>
      <c r="Y153" s="28"/>
      <c r="Z153" s="28"/>
      <c r="AB153" s="28"/>
      <c r="AC153" s="28"/>
      <c r="AD153" s="28"/>
      <c r="AE153" s="4"/>
      <c r="AF153" s="4"/>
      <c r="AG153" s="4"/>
      <c r="AH153" s="4"/>
      <c r="AI153" s="4"/>
      <c r="AJ153" s="4"/>
      <c r="AK153" s="4"/>
      <c r="AL153" s="4"/>
      <c r="AM153" s="4"/>
      <c r="AN153" s="4"/>
      <c r="AO153" s="4"/>
      <c r="AP153" s="4"/>
      <c r="AQ153" s="4"/>
      <c r="AR153" s="4"/>
      <c r="AS153" s="4"/>
      <c r="AT153" s="4"/>
    </row>
    <row r="154" spans="1:46" ht="16.5" thickBot="1" x14ac:dyDescent="0.55000000000000004">
      <c r="A154" s="27"/>
      <c r="B154" s="320"/>
      <c r="C154" s="329">
        <f t="shared" ref="C154:AD154" si="188">SUM(C127:C153)</f>
        <v>0</v>
      </c>
      <c r="D154" s="329">
        <f t="shared" si="188"/>
        <v>2</v>
      </c>
      <c r="E154" s="329">
        <f t="shared" si="188"/>
        <v>2</v>
      </c>
      <c r="F154" s="329">
        <f t="shared" si="188"/>
        <v>0</v>
      </c>
      <c r="G154" s="329">
        <f t="shared" si="188"/>
        <v>13</v>
      </c>
      <c r="H154" s="329">
        <f t="shared" si="188"/>
        <v>4</v>
      </c>
      <c r="I154" s="329">
        <f t="shared" si="188"/>
        <v>0</v>
      </c>
      <c r="J154" s="329">
        <f t="shared" si="188"/>
        <v>0</v>
      </c>
      <c r="K154" s="329">
        <f t="shared" si="188"/>
        <v>10</v>
      </c>
      <c r="L154" s="329">
        <f t="shared" si="188"/>
        <v>0</v>
      </c>
      <c r="M154" s="329">
        <f t="shared" si="188"/>
        <v>12</v>
      </c>
      <c r="N154" s="329">
        <f t="shared" si="188"/>
        <v>0</v>
      </c>
      <c r="O154" s="329">
        <f t="shared" si="188"/>
        <v>47</v>
      </c>
      <c r="P154" s="329">
        <f t="shared" si="188"/>
        <v>38</v>
      </c>
      <c r="Q154" s="329">
        <f t="shared" si="188"/>
        <v>12</v>
      </c>
      <c r="R154" s="329">
        <f t="shared" si="188"/>
        <v>1</v>
      </c>
      <c r="S154" s="329">
        <f t="shared" si="188"/>
        <v>11</v>
      </c>
      <c r="T154" s="329">
        <f t="shared" si="188"/>
        <v>1</v>
      </c>
      <c r="U154" s="329">
        <f t="shared" si="188"/>
        <v>10</v>
      </c>
      <c r="V154" s="329">
        <f t="shared" si="188"/>
        <v>6</v>
      </c>
      <c r="W154" s="329">
        <f t="shared" si="188"/>
        <v>21</v>
      </c>
      <c r="X154" s="329">
        <f t="shared" si="188"/>
        <v>21</v>
      </c>
      <c r="Y154" s="329">
        <f t="shared" si="188"/>
        <v>17</v>
      </c>
      <c r="Z154" s="329">
        <f t="shared" si="188"/>
        <v>24</v>
      </c>
      <c r="AA154" s="323"/>
      <c r="AB154" s="329">
        <f t="shared" si="188"/>
        <v>132</v>
      </c>
      <c r="AC154" s="329">
        <f t="shared" si="188"/>
        <v>126</v>
      </c>
      <c r="AD154" s="329">
        <f t="shared" si="188"/>
        <v>179</v>
      </c>
      <c r="AE154" s="4"/>
      <c r="AF154" s="4"/>
      <c r="AG154" s="4"/>
      <c r="AH154" s="4"/>
      <c r="AI154" s="4"/>
      <c r="AJ154" s="4"/>
      <c r="AK154" s="4"/>
      <c r="AL154" s="4"/>
      <c r="AM154" s="4"/>
      <c r="AN154" s="4"/>
      <c r="AO154" s="4"/>
      <c r="AP154" s="4"/>
      <c r="AQ154" s="4"/>
      <c r="AR154" s="4"/>
      <c r="AS154" s="4"/>
      <c r="AT154" s="4"/>
    </row>
    <row r="155" spans="1:46" ht="16.5" thickTop="1" x14ac:dyDescent="0.5">
      <c r="A155" s="27"/>
      <c r="B155" s="320" t="s">
        <v>94</v>
      </c>
      <c r="C155" s="321">
        <f>ROUND(+C154*0.5,0)</f>
        <v>0</v>
      </c>
      <c r="D155" s="321">
        <f t="shared" ref="D155:Z155" si="189">ROUND(+D154*0.5,0)</f>
        <v>1</v>
      </c>
      <c r="E155" s="321">
        <f t="shared" si="189"/>
        <v>1</v>
      </c>
      <c r="F155" s="321">
        <f t="shared" si="189"/>
        <v>0</v>
      </c>
      <c r="G155" s="321">
        <f t="shared" si="189"/>
        <v>7</v>
      </c>
      <c r="H155" s="321">
        <f t="shared" si="189"/>
        <v>2</v>
      </c>
      <c r="I155" s="321">
        <f t="shared" si="189"/>
        <v>0</v>
      </c>
      <c r="J155" s="321">
        <f t="shared" si="189"/>
        <v>0</v>
      </c>
      <c r="K155" s="321">
        <f t="shared" si="189"/>
        <v>5</v>
      </c>
      <c r="L155" s="321">
        <f t="shared" si="189"/>
        <v>0</v>
      </c>
      <c r="M155" s="321">
        <f t="shared" si="189"/>
        <v>6</v>
      </c>
      <c r="N155" s="321">
        <f t="shared" si="189"/>
        <v>0</v>
      </c>
      <c r="O155" s="321">
        <f t="shared" si="189"/>
        <v>24</v>
      </c>
      <c r="P155" s="321">
        <f t="shared" si="189"/>
        <v>19</v>
      </c>
      <c r="Q155" s="321">
        <f t="shared" si="189"/>
        <v>6</v>
      </c>
      <c r="R155" s="321">
        <f t="shared" si="189"/>
        <v>1</v>
      </c>
      <c r="S155" s="321">
        <f t="shared" si="189"/>
        <v>6</v>
      </c>
      <c r="T155" s="321">
        <f t="shared" si="189"/>
        <v>1</v>
      </c>
      <c r="U155" s="321">
        <f t="shared" si="189"/>
        <v>5</v>
      </c>
      <c r="V155" s="321">
        <f t="shared" si="189"/>
        <v>3</v>
      </c>
      <c r="W155" s="321">
        <f t="shared" si="189"/>
        <v>11</v>
      </c>
      <c r="X155" s="321">
        <f t="shared" si="189"/>
        <v>11</v>
      </c>
      <c r="Y155" s="321">
        <f t="shared" si="189"/>
        <v>9</v>
      </c>
      <c r="Z155" s="321">
        <f t="shared" si="189"/>
        <v>12</v>
      </c>
      <c r="AA155" s="323"/>
      <c r="AB155" s="321">
        <f>ROUND(+AB154*0.5,0)</f>
        <v>66</v>
      </c>
      <c r="AC155" s="321">
        <f>ROUND(+AC154*0.5,0)</f>
        <v>63</v>
      </c>
      <c r="AD155" s="321">
        <f>ROUND(+AD154*0.5,0)</f>
        <v>90</v>
      </c>
      <c r="AE155" s="4"/>
      <c r="AF155" s="4"/>
      <c r="AG155" s="4"/>
      <c r="AH155" s="4"/>
      <c r="AI155" s="4"/>
      <c r="AJ155" s="4"/>
      <c r="AK155" s="4"/>
      <c r="AL155" s="4"/>
      <c r="AM155" s="4"/>
      <c r="AN155" s="4"/>
      <c r="AO155" s="4"/>
      <c r="AP155" s="4"/>
      <c r="AQ155" s="4"/>
      <c r="AR155" s="4"/>
      <c r="AS155" s="4"/>
      <c r="AT155" s="4"/>
    </row>
    <row r="156" spans="1:46" x14ac:dyDescent="0.5">
      <c r="A156" s="27" t="s">
        <v>97</v>
      </c>
      <c r="B156" s="320"/>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3"/>
      <c r="AB156" s="28"/>
      <c r="AC156" s="28"/>
      <c r="AD156" s="28"/>
      <c r="AE156" s="4"/>
      <c r="AF156" s="4"/>
      <c r="AG156" s="4"/>
      <c r="AH156" s="4"/>
      <c r="AI156" s="4"/>
      <c r="AJ156" s="4"/>
      <c r="AK156" s="4"/>
      <c r="AL156" s="4"/>
      <c r="AM156" s="4"/>
      <c r="AN156" s="4"/>
      <c r="AO156" s="4"/>
      <c r="AP156" s="4"/>
      <c r="AQ156" s="4"/>
      <c r="AR156" s="4"/>
      <c r="AS156" s="4"/>
      <c r="AT156" s="4"/>
    </row>
    <row r="157" spans="1:46" x14ac:dyDescent="0.5">
      <c r="A157" s="27"/>
      <c r="B157" s="319" t="s">
        <v>70</v>
      </c>
      <c r="C157" s="330">
        <f>+C128-C99</f>
        <v>0</v>
      </c>
      <c r="D157" s="330">
        <f t="shared" ref="D157:Z157" si="190">+D128-D99</f>
        <v>0</v>
      </c>
      <c r="E157" s="330">
        <f t="shared" si="190"/>
        <v>0</v>
      </c>
      <c r="F157" s="330">
        <f t="shared" si="190"/>
        <v>0</v>
      </c>
      <c r="G157" s="330">
        <f t="shared" si="190"/>
        <v>0</v>
      </c>
      <c r="H157" s="330">
        <f t="shared" si="190"/>
        <v>0</v>
      </c>
      <c r="I157" s="330">
        <f t="shared" si="190"/>
        <v>0</v>
      </c>
      <c r="J157" s="330">
        <f t="shared" si="190"/>
        <v>0</v>
      </c>
      <c r="K157" s="330">
        <f t="shared" si="190"/>
        <v>0</v>
      </c>
      <c r="L157" s="330">
        <f t="shared" si="190"/>
        <v>0</v>
      </c>
      <c r="M157" s="330">
        <f t="shared" si="190"/>
        <v>0</v>
      </c>
      <c r="N157" s="331">
        <f t="shared" si="190"/>
        <v>0</v>
      </c>
      <c r="O157" s="330">
        <f t="shared" si="190"/>
        <v>0</v>
      </c>
      <c r="P157" s="330">
        <f t="shared" si="190"/>
        <v>0</v>
      </c>
      <c r="Q157" s="330">
        <f t="shared" si="190"/>
        <v>0</v>
      </c>
      <c r="R157" s="330">
        <f t="shared" si="190"/>
        <v>0</v>
      </c>
      <c r="S157" s="330">
        <f t="shared" si="190"/>
        <v>0</v>
      </c>
      <c r="T157" s="330">
        <f t="shared" si="190"/>
        <v>0</v>
      </c>
      <c r="U157" s="330">
        <f t="shared" si="190"/>
        <v>0</v>
      </c>
      <c r="V157" s="330">
        <f t="shared" si="190"/>
        <v>0</v>
      </c>
      <c r="W157" s="330">
        <f t="shared" si="190"/>
        <v>0</v>
      </c>
      <c r="X157" s="330">
        <f t="shared" si="190"/>
        <v>0</v>
      </c>
      <c r="Y157" s="330">
        <f t="shared" si="190"/>
        <v>0</v>
      </c>
      <c r="Z157" s="330">
        <f t="shared" si="190"/>
        <v>0</v>
      </c>
      <c r="AA157" s="332"/>
      <c r="AB157" s="331">
        <f t="shared" ref="AB157:AD172" si="191">+AB128-AB99</f>
        <v>0</v>
      </c>
      <c r="AC157" s="331">
        <f t="shared" si="191"/>
        <v>0</v>
      </c>
      <c r="AD157" s="331">
        <f t="shared" si="191"/>
        <v>0</v>
      </c>
      <c r="AE157" s="4"/>
      <c r="AF157" s="4"/>
      <c r="AG157" s="4"/>
      <c r="AH157" s="4"/>
      <c r="AI157" s="4"/>
      <c r="AJ157" s="4"/>
      <c r="AK157" s="4"/>
      <c r="AL157" s="4"/>
      <c r="AM157" s="4"/>
      <c r="AN157" s="4"/>
      <c r="AO157" s="4"/>
      <c r="AP157" s="4"/>
      <c r="AQ157" s="4"/>
      <c r="AR157" s="4"/>
      <c r="AS157" s="4"/>
      <c r="AT157" s="4"/>
    </row>
    <row r="158" spans="1:46" x14ac:dyDescent="0.5">
      <c r="A158" s="27"/>
      <c r="B158" s="320" t="s">
        <v>71</v>
      </c>
      <c r="C158" s="330">
        <f t="shared" ref="C158:Z168" si="192">+C129-C100</f>
        <v>0</v>
      </c>
      <c r="D158" s="330">
        <f t="shared" si="192"/>
        <v>0</v>
      </c>
      <c r="E158" s="330">
        <f t="shared" si="192"/>
        <v>0</v>
      </c>
      <c r="F158" s="330">
        <f t="shared" si="192"/>
        <v>0</v>
      </c>
      <c r="G158" s="330">
        <f t="shared" si="192"/>
        <v>0</v>
      </c>
      <c r="H158" s="330">
        <f t="shared" si="192"/>
        <v>0</v>
      </c>
      <c r="I158" s="330">
        <f t="shared" si="192"/>
        <v>0</v>
      </c>
      <c r="J158" s="330">
        <f t="shared" si="192"/>
        <v>0</v>
      </c>
      <c r="K158" s="330">
        <f t="shared" si="192"/>
        <v>0</v>
      </c>
      <c r="L158" s="330">
        <f t="shared" si="192"/>
        <v>0</v>
      </c>
      <c r="M158" s="330">
        <f t="shared" si="192"/>
        <v>0</v>
      </c>
      <c r="N158" s="331">
        <f t="shared" si="192"/>
        <v>0</v>
      </c>
      <c r="O158" s="330">
        <f t="shared" si="192"/>
        <v>0</v>
      </c>
      <c r="P158" s="330">
        <f t="shared" si="192"/>
        <v>0</v>
      </c>
      <c r="Q158" s="330">
        <f t="shared" si="192"/>
        <v>0</v>
      </c>
      <c r="R158" s="330">
        <f t="shared" si="192"/>
        <v>0</v>
      </c>
      <c r="S158" s="330">
        <f t="shared" si="192"/>
        <v>0</v>
      </c>
      <c r="T158" s="330">
        <f t="shared" si="192"/>
        <v>0</v>
      </c>
      <c r="U158" s="330">
        <f t="shared" si="192"/>
        <v>0</v>
      </c>
      <c r="V158" s="330">
        <f t="shared" si="192"/>
        <v>0</v>
      </c>
      <c r="W158" s="330">
        <f t="shared" si="192"/>
        <v>0</v>
      </c>
      <c r="X158" s="330">
        <f t="shared" si="192"/>
        <v>0</v>
      </c>
      <c r="Y158" s="330">
        <f t="shared" si="192"/>
        <v>0</v>
      </c>
      <c r="Z158" s="330">
        <f t="shared" si="192"/>
        <v>0</v>
      </c>
      <c r="AA158" s="332"/>
      <c r="AB158" s="331">
        <f t="shared" si="191"/>
        <v>0</v>
      </c>
      <c r="AC158" s="331">
        <f t="shared" si="191"/>
        <v>0</v>
      </c>
      <c r="AD158" s="331">
        <f t="shared" si="191"/>
        <v>0</v>
      </c>
      <c r="AE158" s="4"/>
      <c r="AF158" s="4"/>
      <c r="AG158" s="4"/>
      <c r="AH158" s="4"/>
      <c r="AI158" s="4"/>
      <c r="AJ158" s="4"/>
      <c r="AK158" s="4"/>
      <c r="AL158" s="4"/>
      <c r="AM158" s="4"/>
      <c r="AN158" s="4"/>
      <c r="AO158" s="4"/>
      <c r="AP158" s="4"/>
      <c r="AQ158" s="4"/>
      <c r="AR158" s="4"/>
      <c r="AS158" s="4"/>
      <c r="AT158" s="4"/>
    </row>
    <row r="159" spans="1:46" x14ac:dyDescent="0.5">
      <c r="A159" s="27"/>
      <c r="B159" s="320" t="s">
        <v>72</v>
      </c>
      <c r="C159" s="330">
        <f t="shared" si="192"/>
        <v>0</v>
      </c>
      <c r="D159" s="330">
        <f t="shared" si="192"/>
        <v>0</v>
      </c>
      <c r="E159" s="330">
        <f t="shared" si="192"/>
        <v>0</v>
      </c>
      <c r="F159" s="330">
        <f t="shared" si="192"/>
        <v>0</v>
      </c>
      <c r="G159" s="330">
        <f t="shared" si="192"/>
        <v>0</v>
      </c>
      <c r="H159" s="333">
        <f t="shared" si="192"/>
        <v>0</v>
      </c>
      <c r="I159" s="330">
        <f t="shared" si="192"/>
        <v>0</v>
      </c>
      <c r="J159" s="330">
        <f t="shared" si="192"/>
        <v>0</v>
      </c>
      <c r="K159" s="330">
        <f t="shared" si="192"/>
        <v>0</v>
      </c>
      <c r="L159" s="330">
        <f t="shared" si="192"/>
        <v>0</v>
      </c>
      <c r="M159" s="330">
        <f t="shared" si="192"/>
        <v>0</v>
      </c>
      <c r="N159" s="331">
        <f t="shared" si="192"/>
        <v>0</v>
      </c>
      <c r="O159" s="330">
        <f t="shared" si="192"/>
        <v>0</v>
      </c>
      <c r="P159" s="330">
        <f t="shared" si="192"/>
        <v>0</v>
      </c>
      <c r="Q159" s="330">
        <f t="shared" si="192"/>
        <v>0</v>
      </c>
      <c r="R159" s="330">
        <f t="shared" si="192"/>
        <v>0</v>
      </c>
      <c r="S159" s="330">
        <f t="shared" si="192"/>
        <v>0</v>
      </c>
      <c r="T159" s="330">
        <f t="shared" si="192"/>
        <v>0</v>
      </c>
      <c r="U159" s="330">
        <f t="shared" si="192"/>
        <v>0</v>
      </c>
      <c r="V159" s="330">
        <f t="shared" si="192"/>
        <v>0</v>
      </c>
      <c r="W159" s="330">
        <f t="shared" si="192"/>
        <v>0</v>
      </c>
      <c r="X159" s="330">
        <f t="shared" si="192"/>
        <v>0</v>
      </c>
      <c r="Y159" s="330">
        <f t="shared" si="192"/>
        <v>0</v>
      </c>
      <c r="Z159" s="330">
        <f t="shared" si="192"/>
        <v>0</v>
      </c>
      <c r="AA159" s="332"/>
      <c r="AB159" s="331">
        <f t="shared" si="191"/>
        <v>0</v>
      </c>
      <c r="AC159" s="331">
        <f t="shared" si="191"/>
        <v>0</v>
      </c>
      <c r="AD159" s="331">
        <f t="shared" si="191"/>
        <v>0</v>
      </c>
      <c r="AE159" s="4"/>
      <c r="AF159" s="4"/>
      <c r="AG159" s="4"/>
      <c r="AH159" s="4"/>
      <c r="AI159" s="4"/>
      <c r="AJ159" s="4"/>
      <c r="AK159" s="4"/>
      <c r="AL159" s="4"/>
      <c r="AM159" s="4"/>
      <c r="AN159" s="4"/>
      <c r="AO159" s="4"/>
      <c r="AP159" s="4"/>
      <c r="AQ159" s="4"/>
      <c r="AR159" s="4"/>
      <c r="AS159" s="4"/>
      <c r="AT159" s="4"/>
    </row>
    <row r="160" spans="1:46" x14ac:dyDescent="0.5">
      <c r="A160" s="27"/>
      <c r="B160" s="320" t="s">
        <v>73</v>
      </c>
      <c r="C160" s="330">
        <f t="shared" si="192"/>
        <v>0</v>
      </c>
      <c r="D160" s="330">
        <f t="shared" si="192"/>
        <v>0</v>
      </c>
      <c r="E160" s="330">
        <f t="shared" si="192"/>
        <v>0</v>
      </c>
      <c r="F160" s="330">
        <f t="shared" si="192"/>
        <v>0</v>
      </c>
      <c r="G160" s="330">
        <f t="shared" si="192"/>
        <v>0</v>
      </c>
      <c r="H160" s="330">
        <f t="shared" si="192"/>
        <v>0</v>
      </c>
      <c r="I160" s="330">
        <f t="shared" si="192"/>
        <v>0</v>
      </c>
      <c r="J160" s="330">
        <f t="shared" si="192"/>
        <v>0</v>
      </c>
      <c r="K160" s="330">
        <f t="shared" si="192"/>
        <v>0</v>
      </c>
      <c r="L160" s="330">
        <f t="shared" si="192"/>
        <v>0</v>
      </c>
      <c r="M160" s="330">
        <f t="shared" si="192"/>
        <v>0</v>
      </c>
      <c r="N160" s="331">
        <f t="shared" si="192"/>
        <v>0</v>
      </c>
      <c r="O160" s="330">
        <f t="shared" si="192"/>
        <v>0</v>
      </c>
      <c r="P160" s="330">
        <f t="shared" si="192"/>
        <v>0</v>
      </c>
      <c r="Q160" s="330">
        <f t="shared" si="192"/>
        <v>0</v>
      </c>
      <c r="R160" s="330">
        <f t="shared" si="192"/>
        <v>0</v>
      </c>
      <c r="S160" s="330">
        <f t="shared" si="192"/>
        <v>0</v>
      </c>
      <c r="T160" s="330">
        <f t="shared" si="192"/>
        <v>0</v>
      </c>
      <c r="U160" s="330">
        <f t="shared" si="192"/>
        <v>0</v>
      </c>
      <c r="V160" s="330">
        <f t="shared" si="192"/>
        <v>0</v>
      </c>
      <c r="W160" s="330">
        <f t="shared" si="192"/>
        <v>0</v>
      </c>
      <c r="X160" s="330">
        <f t="shared" si="192"/>
        <v>0</v>
      </c>
      <c r="Y160" s="330">
        <f t="shared" si="192"/>
        <v>0</v>
      </c>
      <c r="Z160" s="330">
        <f t="shared" si="192"/>
        <v>0</v>
      </c>
      <c r="AA160" s="332"/>
      <c r="AB160" s="331">
        <f t="shared" si="191"/>
        <v>0</v>
      </c>
      <c r="AC160" s="331">
        <f t="shared" si="191"/>
        <v>0</v>
      </c>
      <c r="AD160" s="331">
        <f t="shared" si="191"/>
        <v>0</v>
      </c>
      <c r="AE160" s="4"/>
      <c r="AF160" s="4"/>
      <c r="AG160" s="4"/>
      <c r="AH160" s="4"/>
      <c r="AI160" s="4"/>
      <c r="AJ160" s="4"/>
      <c r="AK160" s="4"/>
      <c r="AL160" s="4"/>
      <c r="AM160" s="4"/>
      <c r="AN160" s="4"/>
      <c r="AO160" s="4"/>
      <c r="AP160" s="4"/>
      <c r="AQ160" s="4"/>
      <c r="AR160" s="4"/>
      <c r="AS160" s="4"/>
      <c r="AT160" s="4"/>
    </row>
    <row r="161" spans="1:46" x14ac:dyDescent="0.5">
      <c r="A161" s="27"/>
      <c r="B161" s="320" t="s">
        <v>74</v>
      </c>
      <c r="C161" s="330">
        <f t="shared" si="192"/>
        <v>0</v>
      </c>
      <c r="D161" s="330">
        <f t="shared" si="192"/>
        <v>0</v>
      </c>
      <c r="E161" s="330">
        <f t="shared" si="192"/>
        <v>0</v>
      </c>
      <c r="F161" s="330">
        <f t="shared" si="192"/>
        <v>0</v>
      </c>
      <c r="G161" s="330">
        <f t="shared" si="192"/>
        <v>0</v>
      </c>
      <c r="H161" s="330">
        <f t="shared" si="192"/>
        <v>0</v>
      </c>
      <c r="I161" s="330">
        <f t="shared" si="192"/>
        <v>0</v>
      </c>
      <c r="J161" s="330">
        <f t="shared" si="192"/>
        <v>0</v>
      </c>
      <c r="K161" s="330">
        <f t="shared" si="192"/>
        <v>0</v>
      </c>
      <c r="L161" s="330">
        <f t="shared" si="192"/>
        <v>0</v>
      </c>
      <c r="M161" s="330">
        <f t="shared" si="192"/>
        <v>0</v>
      </c>
      <c r="N161" s="331">
        <f t="shared" si="192"/>
        <v>0</v>
      </c>
      <c r="O161" s="330">
        <f t="shared" si="192"/>
        <v>0</v>
      </c>
      <c r="P161" s="330">
        <f t="shared" si="192"/>
        <v>0</v>
      </c>
      <c r="Q161" s="330">
        <f t="shared" si="192"/>
        <v>0</v>
      </c>
      <c r="R161" s="330">
        <f t="shared" si="192"/>
        <v>0</v>
      </c>
      <c r="S161" s="330">
        <f t="shared" si="192"/>
        <v>0</v>
      </c>
      <c r="T161" s="330">
        <f t="shared" si="192"/>
        <v>0</v>
      </c>
      <c r="U161" s="330">
        <f t="shared" si="192"/>
        <v>0</v>
      </c>
      <c r="V161" s="330">
        <f t="shared" si="192"/>
        <v>0</v>
      </c>
      <c r="W161" s="330">
        <f t="shared" si="192"/>
        <v>0</v>
      </c>
      <c r="X161" s="330">
        <f t="shared" si="192"/>
        <v>0</v>
      </c>
      <c r="Y161" s="330">
        <f t="shared" si="192"/>
        <v>0</v>
      </c>
      <c r="Z161" s="330">
        <f t="shared" si="192"/>
        <v>0</v>
      </c>
      <c r="AA161" s="332"/>
      <c r="AB161" s="331">
        <f t="shared" si="191"/>
        <v>0</v>
      </c>
      <c r="AC161" s="331">
        <f t="shared" si="191"/>
        <v>0</v>
      </c>
      <c r="AD161" s="331">
        <f t="shared" si="191"/>
        <v>0</v>
      </c>
      <c r="AE161" s="4"/>
      <c r="AF161" s="4"/>
      <c r="AG161" s="4"/>
      <c r="AH161" s="4"/>
      <c r="AI161" s="4"/>
      <c r="AJ161" s="4"/>
      <c r="AK161" s="4"/>
      <c r="AL161" s="4"/>
      <c r="AM161" s="4"/>
      <c r="AN161" s="4"/>
      <c r="AO161" s="4"/>
      <c r="AP161" s="4"/>
      <c r="AQ161" s="4"/>
      <c r="AR161" s="4"/>
      <c r="AS161" s="4"/>
      <c r="AT161" s="4"/>
    </row>
    <row r="162" spans="1:46" x14ac:dyDescent="0.5">
      <c r="A162" s="27"/>
      <c r="B162" s="320" t="s">
        <v>75</v>
      </c>
      <c r="C162" s="330">
        <f t="shared" si="192"/>
        <v>0</v>
      </c>
      <c r="D162" s="330">
        <f t="shared" si="192"/>
        <v>0</v>
      </c>
      <c r="E162" s="330">
        <f t="shared" si="192"/>
        <v>0</v>
      </c>
      <c r="F162" s="330">
        <f t="shared" si="192"/>
        <v>0</v>
      </c>
      <c r="G162" s="330">
        <f t="shared" si="192"/>
        <v>0</v>
      </c>
      <c r="H162" s="330">
        <f t="shared" si="192"/>
        <v>0</v>
      </c>
      <c r="I162" s="330">
        <f t="shared" si="192"/>
        <v>0</v>
      </c>
      <c r="J162" s="330">
        <f t="shared" si="192"/>
        <v>0</v>
      </c>
      <c r="K162" s="330">
        <f t="shared" si="192"/>
        <v>0</v>
      </c>
      <c r="L162" s="330">
        <f t="shared" si="192"/>
        <v>0</v>
      </c>
      <c r="M162" s="330">
        <f t="shared" si="192"/>
        <v>0</v>
      </c>
      <c r="N162" s="331">
        <f t="shared" si="192"/>
        <v>-1</v>
      </c>
      <c r="O162" s="330">
        <f t="shared" si="192"/>
        <v>0</v>
      </c>
      <c r="P162" s="330">
        <f t="shared" si="192"/>
        <v>1</v>
      </c>
      <c r="Q162" s="330">
        <f t="shared" si="192"/>
        <v>0</v>
      </c>
      <c r="R162" s="330">
        <f t="shared" si="192"/>
        <v>1</v>
      </c>
      <c r="S162" s="330">
        <f t="shared" si="192"/>
        <v>1</v>
      </c>
      <c r="T162" s="330">
        <f t="shared" si="192"/>
        <v>1</v>
      </c>
      <c r="U162" s="330">
        <f t="shared" si="192"/>
        <v>1</v>
      </c>
      <c r="V162" s="330">
        <f t="shared" si="192"/>
        <v>1</v>
      </c>
      <c r="W162" s="330">
        <f t="shared" si="192"/>
        <v>-3</v>
      </c>
      <c r="X162" s="330">
        <f t="shared" si="192"/>
        <v>0</v>
      </c>
      <c r="Y162" s="330">
        <f t="shared" si="192"/>
        <v>-3</v>
      </c>
      <c r="Z162" s="330">
        <f t="shared" si="192"/>
        <v>0</v>
      </c>
      <c r="AA162" s="332"/>
      <c r="AB162" s="331">
        <f t="shared" si="191"/>
        <v>0</v>
      </c>
      <c r="AC162" s="331">
        <f t="shared" si="191"/>
        <v>0</v>
      </c>
      <c r="AD162" s="331">
        <f t="shared" si="191"/>
        <v>0</v>
      </c>
      <c r="AE162" s="4"/>
      <c r="AF162" s="4"/>
      <c r="AG162" s="4"/>
      <c r="AH162" s="4"/>
      <c r="AI162" s="4"/>
      <c r="AJ162" s="4"/>
      <c r="AK162" s="4"/>
      <c r="AL162" s="4"/>
      <c r="AM162" s="4"/>
      <c r="AN162" s="4"/>
      <c r="AO162" s="4"/>
      <c r="AP162" s="4"/>
      <c r="AQ162" s="4"/>
      <c r="AR162" s="4"/>
      <c r="AS162" s="4"/>
      <c r="AT162" s="4"/>
    </row>
    <row r="163" spans="1:46" x14ac:dyDescent="0.5">
      <c r="A163" s="27"/>
      <c r="B163" s="320" t="s">
        <v>76</v>
      </c>
      <c r="C163" s="330">
        <f t="shared" si="192"/>
        <v>0</v>
      </c>
      <c r="D163" s="330">
        <f t="shared" si="192"/>
        <v>0</v>
      </c>
      <c r="E163" s="330">
        <f t="shared" si="192"/>
        <v>0</v>
      </c>
      <c r="F163" s="330">
        <f t="shared" si="192"/>
        <v>0</v>
      </c>
      <c r="G163" s="330">
        <f t="shared" si="192"/>
        <v>0</v>
      </c>
      <c r="H163" s="330">
        <f t="shared" si="192"/>
        <v>0</v>
      </c>
      <c r="I163" s="330">
        <f t="shared" si="192"/>
        <v>0</v>
      </c>
      <c r="J163" s="330">
        <f t="shared" si="192"/>
        <v>0</v>
      </c>
      <c r="K163" s="330">
        <f t="shared" si="192"/>
        <v>0</v>
      </c>
      <c r="L163" s="330">
        <f t="shared" si="192"/>
        <v>0</v>
      </c>
      <c r="M163" s="330">
        <f t="shared" si="192"/>
        <v>0</v>
      </c>
      <c r="N163" s="331">
        <f t="shared" si="192"/>
        <v>0</v>
      </c>
      <c r="O163" s="330">
        <f t="shared" si="192"/>
        <v>0</v>
      </c>
      <c r="P163" s="330">
        <f t="shared" si="192"/>
        <v>0</v>
      </c>
      <c r="Q163" s="330">
        <f t="shared" si="192"/>
        <v>0</v>
      </c>
      <c r="R163" s="330">
        <f t="shared" si="192"/>
        <v>0</v>
      </c>
      <c r="S163" s="330">
        <f t="shared" si="192"/>
        <v>0</v>
      </c>
      <c r="T163" s="330">
        <f t="shared" si="192"/>
        <v>0</v>
      </c>
      <c r="U163" s="330">
        <f t="shared" si="192"/>
        <v>0</v>
      </c>
      <c r="V163" s="330">
        <f t="shared" si="192"/>
        <v>0</v>
      </c>
      <c r="W163" s="330">
        <f t="shared" si="192"/>
        <v>0</v>
      </c>
      <c r="X163" s="330">
        <f t="shared" si="192"/>
        <v>0</v>
      </c>
      <c r="Y163" s="330">
        <f t="shared" si="192"/>
        <v>0</v>
      </c>
      <c r="Z163" s="330">
        <f t="shared" si="192"/>
        <v>0</v>
      </c>
      <c r="AA163" s="332"/>
      <c r="AB163" s="331">
        <f t="shared" si="191"/>
        <v>0</v>
      </c>
      <c r="AC163" s="331">
        <f t="shared" si="191"/>
        <v>0</v>
      </c>
      <c r="AD163" s="331">
        <f t="shared" si="191"/>
        <v>0</v>
      </c>
      <c r="AE163" s="4"/>
      <c r="AF163" s="4"/>
      <c r="AG163" s="4"/>
      <c r="AH163" s="4"/>
      <c r="AI163" s="4"/>
      <c r="AJ163" s="4"/>
      <c r="AK163" s="4"/>
      <c r="AL163" s="4"/>
      <c r="AM163" s="4"/>
      <c r="AN163" s="4"/>
      <c r="AO163" s="4"/>
      <c r="AP163" s="4"/>
      <c r="AQ163" s="4"/>
      <c r="AR163" s="4"/>
      <c r="AS163" s="4"/>
      <c r="AT163" s="4"/>
    </row>
    <row r="164" spans="1:46" x14ac:dyDescent="0.5">
      <c r="A164" s="27"/>
      <c r="B164" s="320" t="s">
        <v>77</v>
      </c>
      <c r="C164" s="330">
        <f t="shared" si="192"/>
        <v>0</v>
      </c>
      <c r="D164" s="330">
        <f t="shared" si="192"/>
        <v>0</v>
      </c>
      <c r="E164" s="330">
        <f t="shared" si="192"/>
        <v>0</v>
      </c>
      <c r="F164" s="330">
        <f t="shared" si="192"/>
        <v>0</v>
      </c>
      <c r="G164" s="330">
        <f t="shared" si="192"/>
        <v>0</v>
      </c>
      <c r="H164" s="330">
        <f t="shared" si="192"/>
        <v>0</v>
      </c>
      <c r="I164" s="330">
        <f t="shared" si="192"/>
        <v>0</v>
      </c>
      <c r="J164" s="330">
        <f t="shared" si="192"/>
        <v>0</v>
      </c>
      <c r="K164" s="330">
        <f t="shared" si="192"/>
        <v>0</v>
      </c>
      <c r="L164" s="330">
        <f t="shared" si="192"/>
        <v>0</v>
      </c>
      <c r="M164" s="330">
        <f t="shared" si="192"/>
        <v>0</v>
      </c>
      <c r="N164" s="331">
        <f t="shared" si="192"/>
        <v>0</v>
      </c>
      <c r="O164" s="330">
        <f t="shared" si="192"/>
        <v>0</v>
      </c>
      <c r="P164" s="330">
        <f t="shared" si="192"/>
        <v>5</v>
      </c>
      <c r="Q164" s="330">
        <f t="shared" si="192"/>
        <v>12</v>
      </c>
      <c r="R164" s="330">
        <f t="shared" si="192"/>
        <v>0</v>
      </c>
      <c r="S164" s="330">
        <f t="shared" si="192"/>
        <v>10</v>
      </c>
      <c r="T164" s="330">
        <f t="shared" si="192"/>
        <v>-3</v>
      </c>
      <c r="U164" s="330">
        <f t="shared" si="192"/>
        <v>-3</v>
      </c>
      <c r="V164" s="330">
        <f t="shared" si="192"/>
        <v>1</v>
      </c>
      <c r="W164" s="330">
        <f t="shared" si="192"/>
        <v>-4</v>
      </c>
      <c r="X164" s="330">
        <f t="shared" si="192"/>
        <v>-4</v>
      </c>
      <c r="Y164" s="330">
        <f t="shared" si="192"/>
        <v>-4</v>
      </c>
      <c r="Z164" s="330">
        <f t="shared" si="192"/>
        <v>-4</v>
      </c>
      <c r="AA164" s="332"/>
      <c r="AB164" s="331">
        <f t="shared" si="191"/>
        <v>0</v>
      </c>
      <c r="AC164" s="331">
        <f t="shared" si="191"/>
        <v>0</v>
      </c>
      <c r="AD164" s="331">
        <f t="shared" si="191"/>
        <v>0</v>
      </c>
      <c r="AE164" s="4"/>
      <c r="AF164" s="4"/>
      <c r="AG164" s="4"/>
      <c r="AH164" s="4"/>
      <c r="AI164" s="4"/>
      <c r="AJ164" s="4"/>
      <c r="AK164" s="4"/>
      <c r="AL164" s="4"/>
      <c r="AM164" s="4"/>
      <c r="AN164" s="4"/>
      <c r="AO164" s="4"/>
      <c r="AP164" s="4"/>
      <c r="AQ164" s="4"/>
      <c r="AR164" s="4"/>
      <c r="AS164" s="4"/>
      <c r="AT164" s="4"/>
    </row>
    <row r="165" spans="1:46" x14ac:dyDescent="0.5">
      <c r="A165" s="27"/>
      <c r="B165" s="320" t="s">
        <v>78</v>
      </c>
      <c r="C165" s="330">
        <f t="shared" si="192"/>
        <v>0</v>
      </c>
      <c r="D165" s="330">
        <f t="shared" si="192"/>
        <v>0</v>
      </c>
      <c r="E165" s="330">
        <f t="shared" si="192"/>
        <v>0</v>
      </c>
      <c r="F165" s="330">
        <f t="shared" si="192"/>
        <v>0</v>
      </c>
      <c r="G165" s="330">
        <f t="shared" si="192"/>
        <v>0</v>
      </c>
      <c r="H165" s="330">
        <f t="shared" si="192"/>
        <v>0</v>
      </c>
      <c r="I165" s="330">
        <f t="shared" si="192"/>
        <v>0</v>
      </c>
      <c r="J165" s="330">
        <f t="shared" si="192"/>
        <v>0</v>
      </c>
      <c r="K165" s="330">
        <f t="shared" si="192"/>
        <v>0</v>
      </c>
      <c r="L165" s="330">
        <f t="shared" si="192"/>
        <v>0</v>
      </c>
      <c r="M165" s="330">
        <f t="shared" si="192"/>
        <v>8</v>
      </c>
      <c r="N165" s="331">
        <f t="shared" si="192"/>
        <v>0</v>
      </c>
      <c r="O165" s="330">
        <f t="shared" si="192"/>
        <v>10</v>
      </c>
      <c r="P165" s="330">
        <f t="shared" si="192"/>
        <v>0</v>
      </c>
      <c r="Q165" s="330">
        <f t="shared" si="192"/>
        <v>0</v>
      </c>
      <c r="R165" s="330">
        <f t="shared" si="192"/>
        <v>0</v>
      </c>
      <c r="S165" s="330">
        <f t="shared" si="192"/>
        <v>0</v>
      </c>
      <c r="T165" s="330">
        <f t="shared" si="192"/>
        <v>0</v>
      </c>
      <c r="U165" s="330">
        <f t="shared" si="192"/>
        <v>-14</v>
      </c>
      <c r="V165" s="330">
        <f t="shared" si="192"/>
        <v>0</v>
      </c>
      <c r="W165" s="330">
        <f t="shared" si="192"/>
        <v>0</v>
      </c>
      <c r="X165" s="330">
        <f t="shared" si="192"/>
        <v>0</v>
      </c>
      <c r="Y165" s="330">
        <f t="shared" si="192"/>
        <v>1</v>
      </c>
      <c r="Z165" s="330">
        <f t="shared" si="192"/>
        <v>0</v>
      </c>
      <c r="AA165" s="332"/>
      <c r="AB165" s="331">
        <f t="shared" si="191"/>
        <v>0</v>
      </c>
      <c r="AC165" s="331">
        <f t="shared" si="191"/>
        <v>0</v>
      </c>
      <c r="AD165" s="331">
        <f t="shared" si="191"/>
        <v>0</v>
      </c>
      <c r="AE165" s="4"/>
      <c r="AF165" s="4"/>
      <c r="AG165" s="4"/>
      <c r="AH165" s="4"/>
      <c r="AI165" s="4"/>
      <c r="AJ165" s="4"/>
      <c r="AK165" s="4"/>
      <c r="AL165" s="4"/>
      <c r="AM165" s="4"/>
      <c r="AN165" s="4"/>
      <c r="AO165" s="4"/>
      <c r="AP165" s="4"/>
      <c r="AQ165" s="4"/>
      <c r="AR165" s="4"/>
      <c r="AS165" s="4"/>
      <c r="AT165" s="4"/>
    </row>
    <row r="166" spans="1:46" x14ac:dyDescent="0.5">
      <c r="A166" s="27"/>
      <c r="B166" s="320" t="s">
        <v>79</v>
      </c>
      <c r="C166" s="330">
        <f t="shared" si="192"/>
        <v>0</v>
      </c>
      <c r="D166" s="330">
        <f t="shared" si="192"/>
        <v>0</v>
      </c>
      <c r="E166" s="330">
        <f t="shared" si="192"/>
        <v>0</v>
      </c>
      <c r="F166" s="330">
        <f t="shared" si="192"/>
        <v>0</v>
      </c>
      <c r="G166" s="330">
        <f t="shared" si="192"/>
        <v>0</v>
      </c>
      <c r="H166" s="330">
        <f t="shared" si="192"/>
        <v>0</v>
      </c>
      <c r="I166" s="330">
        <f t="shared" si="192"/>
        <v>0</v>
      </c>
      <c r="J166" s="330">
        <f t="shared" si="192"/>
        <v>0</v>
      </c>
      <c r="K166" s="330">
        <f t="shared" si="192"/>
        <v>0</v>
      </c>
      <c r="L166" s="330">
        <f t="shared" si="192"/>
        <v>0</v>
      </c>
      <c r="M166" s="330">
        <f t="shared" si="192"/>
        <v>0</v>
      </c>
      <c r="N166" s="331">
        <f t="shared" si="192"/>
        <v>0</v>
      </c>
      <c r="O166" s="330">
        <f t="shared" si="192"/>
        <v>0</v>
      </c>
      <c r="P166" s="330">
        <f t="shared" si="192"/>
        <v>0</v>
      </c>
      <c r="Q166" s="330">
        <f t="shared" si="192"/>
        <v>0</v>
      </c>
      <c r="R166" s="330">
        <f t="shared" si="192"/>
        <v>0</v>
      </c>
      <c r="S166" s="330">
        <f t="shared" si="192"/>
        <v>0</v>
      </c>
      <c r="T166" s="330">
        <f t="shared" si="192"/>
        <v>0</v>
      </c>
      <c r="U166" s="330">
        <f t="shared" si="192"/>
        <v>0</v>
      </c>
      <c r="V166" s="330">
        <f t="shared" si="192"/>
        <v>0</v>
      </c>
      <c r="W166" s="330">
        <f t="shared" si="192"/>
        <v>0</v>
      </c>
      <c r="X166" s="330">
        <f t="shared" si="192"/>
        <v>0</v>
      </c>
      <c r="Y166" s="330">
        <f t="shared" si="192"/>
        <v>0</v>
      </c>
      <c r="Z166" s="330">
        <f t="shared" si="192"/>
        <v>0</v>
      </c>
      <c r="AA166" s="332"/>
      <c r="AB166" s="331">
        <f t="shared" si="191"/>
        <v>0</v>
      </c>
      <c r="AC166" s="331">
        <f t="shared" si="191"/>
        <v>0</v>
      </c>
      <c r="AD166" s="331">
        <f t="shared" si="191"/>
        <v>0</v>
      </c>
      <c r="AE166" s="4"/>
      <c r="AF166" s="4"/>
      <c r="AG166" s="4"/>
      <c r="AH166" s="4"/>
      <c r="AI166" s="4"/>
      <c r="AJ166" s="4"/>
      <c r="AK166" s="4"/>
      <c r="AL166" s="4"/>
      <c r="AM166" s="4"/>
      <c r="AN166" s="4"/>
      <c r="AO166" s="4"/>
      <c r="AP166" s="4"/>
      <c r="AQ166" s="4"/>
      <c r="AR166" s="4"/>
      <c r="AS166" s="4"/>
      <c r="AT166" s="4"/>
    </row>
    <row r="167" spans="1:46" x14ac:dyDescent="0.5">
      <c r="A167" s="27"/>
      <c r="B167" s="320" t="s">
        <v>80</v>
      </c>
      <c r="C167" s="330">
        <f t="shared" si="192"/>
        <v>-2</v>
      </c>
      <c r="D167" s="330">
        <f t="shared" si="192"/>
        <v>0</v>
      </c>
      <c r="E167" s="330">
        <f t="shared" si="192"/>
        <v>0</v>
      </c>
      <c r="F167" s="330">
        <f t="shared" si="192"/>
        <v>0</v>
      </c>
      <c r="G167" s="330">
        <f t="shared" si="192"/>
        <v>0</v>
      </c>
      <c r="H167" s="330">
        <f t="shared" si="192"/>
        <v>0</v>
      </c>
      <c r="I167" s="330">
        <f t="shared" si="192"/>
        <v>0</v>
      </c>
      <c r="J167" s="330">
        <f t="shared" si="192"/>
        <v>0</v>
      </c>
      <c r="K167" s="330">
        <f t="shared" si="192"/>
        <v>0</v>
      </c>
      <c r="L167" s="330">
        <f t="shared" si="192"/>
        <v>0</v>
      </c>
      <c r="M167" s="330">
        <f t="shared" si="192"/>
        <v>0</v>
      </c>
      <c r="N167" s="331">
        <f t="shared" si="192"/>
        <v>0</v>
      </c>
      <c r="O167" s="330">
        <f t="shared" si="192"/>
        <v>0</v>
      </c>
      <c r="P167" s="330">
        <f t="shared" si="192"/>
        <v>0</v>
      </c>
      <c r="Q167" s="330">
        <f t="shared" si="192"/>
        <v>0</v>
      </c>
      <c r="R167" s="330">
        <f t="shared" si="192"/>
        <v>0</v>
      </c>
      <c r="S167" s="330">
        <f t="shared" si="192"/>
        <v>0</v>
      </c>
      <c r="T167" s="330">
        <f t="shared" si="192"/>
        <v>0</v>
      </c>
      <c r="U167" s="330">
        <f t="shared" si="192"/>
        <v>0</v>
      </c>
      <c r="V167" s="330">
        <f t="shared" si="192"/>
        <v>0</v>
      </c>
      <c r="W167" s="330">
        <f t="shared" si="192"/>
        <v>0</v>
      </c>
      <c r="X167" s="330">
        <f t="shared" si="192"/>
        <v>0</v>
      </c>
      <c r="Y167" s="330">
        <f t="shared" si="192"/>
        <v>0</v>
      </c>
      <c r="Z167" s="330">
        <f t="shared" si="192"/>
        <v>0</v>
      </c>
      <c r="AA167" s="332"/>
      <c r="AB167" s="331">
        <f t="shared" si="191"/>
        <v>0</v>
      </c>
      <c r="AC167" s="331">
        <f t="shared" si="191"/>
        <v>0</v>
      </c>
      <c r="AD167" s="331">
        <f t="shared" si="191"/>
        <v>0</v>
      </c>
      <c r="AE167" s="4"/>
      <c r="AF167" s="4"/>
      <c r="AG167" s="4"/>
      <c r="AH167" s="4"/>
      <c r="AI167" s="4"/>
      <c r="AJ167" s="4"/>
      <c r="AK167" s="4"/>
      <c r="AL167" s="4"/>
      <c r="AM167" s="4"/>
      <c r="AN167" s="4"/>
      <c r="AO167" s="4"/>
      <c r="AP167" s="4"/>
      <c r="AQ167" s="4"/>
      <c r="AR167" s="4"/>
      <c r="AS167" s="4"/>
      <c r="AT167" s="4"/>
    </row>
    <row r="168" spans="1:46" x14ac:dyDescent="0.5">
      <c r="A168" s="27"/>
      <c r="B168" s="320" t="s">
        <v>81</v>
      </c>
      <c r="C168" s="330">
        <f t="shared" si="192"/>
        <v>0</v>
      </c>
      <c r="D168" s="330">
        <f t="shared" si="192"/>
        <v>0</v>
      </c>
      <c r="E168" s="330">
        <f t="shared" si="192"/>
        <v>0</v>
      </c>
      <c r="F168" s="330">
        <f t="shared" si="192"/>
        <v>0</v>
      </c>
      <c r="G168" s="330">
        <f t="shared" si="192"/>
        <v>0</v>
      </c>
      <c r="H168" s="330">
        <f t="shared" si="192"/>
        <v>0</v>
      </c>
      <c r="I168" s="330">
        <f t="shared" si="192"/>
        <v>0</v>
      </c>
      <c r="J168" s="330">
        <f t="shared" si="192"/>
        <v>0</v>
      </c>
      <c r="K168" s="330">
        <f t="shared" si="192"/>
        <v>0</v>
      </c>
      <c r="L168" s="330">
        <f t="shared" si="192"/>
        <v>0</v>
      </c>
      <c r="M168" s="330">
        <f t="shared" si="192"/>
        <v>0</v>
      </c>
      <c r="N168" s="331">
        <f t="shared" si="192"/>
        <v>0</v>
      </c>
      <c r="O168" s="330">
        <f t="shared" si="192"/>
        <v>0</v>
      </c>
      <c r="P168" s="330">
        <f t="shared" si="192"/>
        <v>0</v>
      </c>
      <c r="Q168" s="330">
        <f t="shared" si="192"/>
        <v>0</v>
      </c>
      <c r="R168" s="330">
        <f t="shared" ref="R168:Z168" si="193">+R139-R110</f>
        <v>0</v>
      </c>
      <c r="S168" s="330">
        <f t="shared" si="193"/>
        <v>0</v>
      </c>
      <c r="T168" s="330">
        <f t="shared" si="193"/>
        <v>0</v>
      </c>
      <c r="U168" s="330">
        <f t="shared" si="193"/>
        <v>0</v>
      </c>
      <c r="V168" s="330">
        <f t="shared" si="193"/>
        <v>0</v>
      </c>
      <c r="W168" s="330">
        <f t="shared" si="193"/>
        <v>0</v>
      </c>
      <c r="X168" s="330">
        <f t="shared" si="193"/>
        <v>0</v>
      </c>
      <c r="Y168" s="330">
        <f t="shared" si="193"/>
        <v>0</v>
      </c>
      <c r="Z168" s="330">
        <f t="shared" si="193"/>
        <v>0</v>
      </c>
      <c r="AA168" s="332"/>
      <c r="AB168" s="331">
        <f t="shared" si="191"/>
        <v>0</v>
      </c>
      <c r="AC168" s="331">
        <f t="shared" si="191"/>
        <v>0</v>
      </c>
      <c r="AD168" s="331">
        <f t="shared" si="191"/>
        <v>0</v>
      </c>
      <c r="AE168" s="4"/>
      <c r="AF168" s="4"/>
      <c r="AG168" s="4"/>
      <c r="AH168" s="4"/>
      <c r="AI168" s="4"/>
      <c r="AJ168" s="4"/>
      <c r="AK168" s="4"/>
      <c r="AL168" s="4"/>
      <c r="AM168" s="4"/>
      <c r="AN168" s="4"/>
      <c r="AO168" s="4"/>
      <c r="AP168" s="4"/>
      <c r="AQ168" s="4"/>
      <c r="AR168" s="4"/>
      <c r="AS168" s="4"/>
      <c r="AT168" s="4"/>
    </row>
    <row r="169" spans="1:46" x14ac:dyDescent="0.5">
      <c r="A169" s="27"/>
      <c r="B169" s="320" t="s">
        <v>82</v>
      </c>
      <c r="C169" s="330">
        <f t="shared" ref="C169:Z178" si="194">+C140-C111</f>
        <v>0</v>
      </c>
      <c r="D169" s="330">
        <f t="shared" si="194"/>
        <v>0</v>
      </c>
      <c r="E169" s="330">
        <f t="shared" si="194"/>
        <v>0</v>
      </c>
      <c r="F169" s="330">
        <f t="shared" si="194"/>
        <v>0</v>
      </c>
      <c r="G169" s="330">
        <f t="shared" si="194"/>
        <v>0</v>
      </c>
      <c r="H169" s="330">
        <f t="shared" si="194"/>
        <v>0</v>
      </c>
      <c r="I169" s="330">
        <f t="shared" si="194"/>
        <v>0</v>
      </c>
      <c r="J169" s="330">
        <f t="shared" si="194"/>
        <v>0</v>
      </c>
      <c r="K169" s="330">
        <f t="shared" si="194"/>
        <v>0</v>
      </c>
      <c r="L169" s="330">
        <f t="shared" si="194"/>
        <v>0</v>
      </c>
      <c r="M169" s="330">
        <f t="shared" si="194"/>
        <v>0</v>
      </c>
      <c r="N169" s="331">
        <f t="shared" si="194"/>
        <v>0</v>
      </c>
      <c r="O169" s="330">
        <f t="shared" si="194"/>
        <v>0</v>
      </c>
      <c r="P169" s="330">
        <f t="shared" si="194"/>
        <v>0</v>
      </c>
      <c r="Q169" s="330">
        <f t="shared" si="194"/>
        <v>0</v>
      </c>
      <c r="R169" s="330">
        <f t="shared" si="194"/>
        <v>0</v>
      </c>
      <c r="S169" s="330">
        <f t="shared" si="194"/>
        <v>0</v>
      </c>
      <c r="T169" s="330">
        <f t="shared" si="194"/>
        <v>0</v>
      </c>
      <c r="U169" s="330">
        <f t="shared" si="194"/>
        <v>0</v>
      </c>
      <c r="V169" s="330">
        <f t="shared" si="194"/>
        <v>0</v>
      </c>
      <c r="W169" s="330">
        <f t="shared" si="194"/>
        <v>0</v>
      </c>
      <c r="X169" s="330">
        <f t="shared" si="194"/>
        <v>0</v>
      </c>
      <c r="Y169" s="330">
        <f t="shared" si="194"/>
        <v>0</v>
      </c>
      <c r="Z169" s="330">
        <f t="shared" si="194"/>
        <v>0</v>
      </c>
      <c r="AA169" s="332"/>
      <c r="AB169" s="331">
        <f t="shared" si="191"/>
        <v>0</v>
      </c>
      <c r="AC169" s="331">
        <f t="shared" si="191"/>
        <v>0</v>
      </c>
      <c r="AD169" s="331">
        <f t="shared" si="191"/>
        <v>0</v>
      </c>
      <c r="AE169" s="4"/>
      <c r="AF169" s="4"/>
      <c r="AG169" s="4"/>
      <c r="AH169" s="4"/>
      <c r="AI169" s="4"/>
      <c r="AJ169" s="4"/>
      <c r="AK169" s="4"/>
      <c r="AL169" s="4"/>
      <c r="AM169" s="4"/>
      <c r="AN169" s="4"/>
      <c r="AO169" s="4"/>
      <c r="AP169" s="4"/>
      <c r="AQ169" s="4"/>
      <c r="AR169" s="4"/>
      <c r="AS169" s="4"/>
      <c r="AT169" s="4"/>
    </row>
    <row r="170" spans="1:46" x14ac:dyDescent="0.5">
      <c r="A170" s="27"/>
      <c r="B170" s="320" t="s">
        <v>83</v>
      </c>
      <c r="C170" s="330">
        <f t="shared" si="194"/>
        <v>0</v>
      </c>
      <c r="D170" s="330">
        <f t="shared" si="194"/>
        <v>0</v>
      </c>
      <c r="E170" s="330">
        <f t="shared" si="194"/>
        <v>0</v>
      </c>
      <c r="F170" s="330">
        <f t="shared" si="194"/>
        <v>0</v>
      </c>
      <c r="G170" s="330">
        <f t="shared" si="194"/>
        <v>0</v>
      </c>
      <c r="H170" s="330">
        <f t="shared" si="194"/>
        <v>0</v>
      </c>
      <c r="I170" s="330">
        <f t="shared" si="194"/>
        <v>0</v>
      </c>
      <c r="J170" s="330">
        <f t="shared" si="194"/>
        <v>-5</v>
      </c>
      <c r="K170" s="330">
        <f t="shared" si="194"/>
        <v>3</v>
      </c>
      <c r="L170" s="330">
        <f t="shared" si="194"/>
        <v>0</v>
      </c>
      <c r="M170" s="330">
        <f t="shared" si="194"/>
        <v>0</v>
      </c>
      <c r="N170" s="331">
        <f t="shared" si="194"/>
        <v>0</v>
      </c>
      <c r="O170" s="330">
        <f t="shared" si="194"/>
        <v>3</v>
      </c>
      <c r="P170" s="330">
        <f t="shared" si="194"/>
        <v>0</v>
      </c>
      <c r="Q170" s="330">
        <f t="shared" si="194"/>
        <v>0</v>
      </c>
      <c r="R170" s="330">
        <f t="shared" si="194"/>
        <v>0</v>
      </c>
      <c r="S170" s="330">
        <f t="shared" si="194"/>
        <v>0</v>
      </c>
      <c r="T170" s="330">
        <f t="shared" si="194"/>
        <v>0</v>
      </c>
      <c r="U170" s="330">
        <f t="shared" si="194"/>
        <v>0</v>
      </c>
      <c r="V170" s="330">
        <f t="shared" si="194"/>
        <v>0</v>
      </c>
      <c r="W170" s="330">
        <f t="shared" si="194"/>
        <v>0</v>
      </c>
      <c r="X170" s="330">
        <f t="shared" si="194"/>
        <v>0</v>
      </c>
      <c r="Y170" s="330">
        <f t="shared" si="194"/>
        <v>0</v>
      </c>
      <c r="Z170" s="330">
        <f t="shared" si="194"/>
        <v>0</v>
      </c>
      <c r="AA170" s="332"/>
      <c r="AB170" s="331">
        <f t="shared" si="191"/>
        <v>0</v>
      </c>
      <c r="AC170" s="331">
        <f t="shared" si="191"/>
        <v>0</v>
      </c>
      <c r="AD170" s="331">
        <f t="shared" si="191"/>
        <v>0</v>
      </c>
      <c r="AE170" s="4"/>
      <c r="AF170" s="4"/>
      <c r="AG170" s="4"/>
      <c r="AH170" s="4"/>
      <c r="AI170" s="4"/>
      <c r="AJ170" s="4"/>
      <c r="AK170" s="4"/>
      <c r="AL170" s="4"/>
      <c r="AM170" s="4"/>
      <c r="AN170" s="4"/>
      <c r="AO170" s="4"/>
      <c r="AP170" s="4"/>
      <c r="AQ170" s="4"/>
      <c r="AR170" s="4"/>
      <c r="AS170" s="4"/>
      <c r="AT170" s="4"/>
    </row>
    <row r="171" spans="1:46" x14ac:dyDescent="0.5">
      <c r="A171" s="27"/>
      <c r="B171" s="320" t="s">
        <v>84</v>
      </c>
      <c r="C171" s="330">
        <f t="shared" si="194"/>
        <v>0</v>
      </c>
      <c r="D171" s="330">
        <f t="shared" si="194"/>
        <v>0</v>
      </c>
      <c r="E171" s="330">
        <f t="shared" si="194"/>
        <v>0</v>
      </c>
      <c r="F171" s="330">
        <f t="shared" si="194"/>
        <v>0</v>
      </c>
      <c r="G171" s="330">
        <f t="shared" si="194"/>
        <v>0</v>
      </c>
      <c r="H171" s="330">
        <f t="shared" si="194"/>
        <v>0</v>
      </c>
      <c r="I171" s="330">
        <f t="shared" si="194"/>
        <v>0</v>
      </c>
      <c r="J171" s="330">
        <f t="shared" si="194"/>
        <v>-5</v>
      </c>
      <c r="K171" s="330">
        <f t="shared" si="194"/>
        <v>5</v>
      </c>
      <c r="L171" s="330">
        <f t="shared" si="194"/>
        <v>0</v>
      </c>
      <c r="M171" s="330">
        <f t="shared" si="194"/>
        <v>0</v>
      </c>
      <c r="N171" s="331">
        <f t="shared" si="194"/>
        <v>0</v>
      </c>
      <c r="O171" s="330">
        <f t="shared" si="194"/>
        <v>0</v>
      </c>
      <c r="P171" s="330">
        <f t="shared" si="194"/>
        <v>0</v>
      </c>
      <c r="Q171" s="330">
        <f t="shared" si="194"/>
        <v>0</v>
      </c>
      <c r="R171" s="330">
        <f t="shared" si="194"/>
        <v>0</v>
      </c>
      <c r="S171" s="330">
        <f t="shared" si="194"/>
        <v>0</v>
      </c>
      <c r="T171" s="330">
        <f t="shared" si="194"/>
        <v>0</v>
      </c>
      <c r="U171" s="330">
        <f t="shared" si="194"/>
        <v>0</v>
      </c>
      <c r="V171" s="330">
        <f t="shared" si="194"/>
        <v>0</v>
      </c>
      <c r="W171" s="330">
        <f t="shared" si="194"/>
        <v>0</v>
      </c>
      <c r="X171" s="330">
        <f t="shared" si="194"/>
        <v>0</v>
      </c>
      <c r="Y171" s="330">
        <f t="shared" si="194"/>
        <v>0</v>
      </c>
      <c r="Z171" s="330">
        <f t="shared" si="194"/>
        <v>0</v>
      </c>
      <c r="AA171" s="332"/>
      <c r="AB171" s="331">
        <f t="shared" si="191"/>
        <v>0</v>
      </c>
      <c r="AC171" s="331">
        <f t="shared" si="191"/>
        <v>0</v>
      </c>
      <c r="AD171" s="331">
        <f t="shared" si="191"/>
        <v>0</v>
      </c>
      <c r="AE171" s="4"/>
      <c r="AF171" s="4"/>
      <c r="AG171" s="4"/>
      <c r="AH171" s="4"/>
      <c r="AI171" s="4"/>
      <c r="AJ171" s="4"/>
      <c r="AK171" s="4"/>
      <c r="AL171" s="4"/>
      <c r="AM171" s="4"/>
      <c r="AN171" s="4"/>
      <c r="AO171" s="4"/>
      <c r="AP171" s="4"/>
      <c r="AQ171" s="4"/>
      <c r="AR171" s="4"/>
      <c r="AS171" s="4"/>
      <c r="AT171" s="4"/>
    </row>
    <row r="172" spans="1:46" x14ac:dyDescent="0.5">
      <c r="A172" s="27"/>
      <c r="B172" s="320" t="s">
        <v>85</v>
      </c>
      <c r="C172" s="330">
        <f t="shared" si="194"/>
        <v>0</v>
      </c>
      <c r="D172" s="330">
        <f t="shared" si="194"/>
        <v>0</v>
      </c>
      <c r="E172" s="330">
        <f t="shared" si="194"/>
        <v>0</v>
      </c>
      <c r="F172" s="330">
        <f t="shared" si="194"/>
        <v>0</v>
      </c>
      <c r="G172" s="330">
        <f t="shared" si="194"/>
        <v>0</v>
      </c>
      <c r="H172" s="330">
        <f t="shared" si="194"/>
        <v>0</v>
      </c>
      <c r="I172" s="330">
        <f t="shared" si="194"/>
        <v>0</v>
      </c>
      <c r="J172" s="330">
        <f t="shared" si="194"/>
        <v>0</v>
      </c>
      <c r="K172" s="330">
        <f t="shared" si="194"/>
        <v>0</v>
      </c>
      <c r="L172" s="330">
        <f t="shared" si="194"/>
        <v>0</v>
      </c>
      <c r="M172" s="330">
        <f t="shared" si="194"/>
        <v>0</v>
      </c>
      <c r="N172" s="331">
        <f t="shared" si="194"/>
        <v>0</v>
      </c>
      <c r="O172" s="330">
        <f t="shared" si="194"/>
        <v>6</v>
      </c>
      <c r="P172" s="330">
        <f t="shared" si="194"/>
        <v>0</v>
      </c>
      <c r="Q172" s="330">
        <f t="shared" si="194"/>
        <v>0</v>
      </c>
      <c r="R172" s="330">
        <f t="shared" si="194"/>
        <v>0</v>
      </c>
      <c r="S172" s="330">
        <f t="shared" si="194"/>
        <v>0</v>
      </c>
      <c r="T172" s="330">
        <f t="shared" si="194"/>
        <v>-6</v>
      </c>
      <c r="U172" s="330">
        <f t="shared" si="194"/>
        <v>0</v>
      </c>
      <c r="V172" s="330">
        <f t="shared" si="194"/>
        <v>0</v>
      </c>
      <c r="W172" s="330">
        <f t="shared" si="194"/>
        <v>0</v>
      </c>
      <c r="X172" s="330">
        <f t="shared" si="194"/>
        <v>0</v>
      </c>
      <c r="Y172" s="330">
        <f t="shared" si="194"/>
        <v>0</v>
      </c>
      <c r="Z172" s="330">
        <f t="shared" si="194"/>
        <v>0</v>
      </c>
      <c r="AA172" s="332"/>
      <c r="AB172" s="331">
        <f t="shared" si="191"/>
        <v>0</v>
      </c>
      <c r="AC172" s="331">
        <f t="shared" si="191"/>
        <v>0</v>
      </c>
      <c r="AD172" s="331">
        <f t="shared" si="191"/>
        <v>0</v>
      </c>
      <c r="AE172" s="4"/>
      <c r="AF172" s="4"/>
      <c r="AG172" s="4"/>
      <c r="AH172" s="4"/>
      <c r="AI172" s="4"/>
      <c r="AJ172" s="4"/>
      <c r="AK172" s="4"/>
      <c r="AL172" s="4"/>
      <c r="AM172" s="4"/>
      <c r="AN172" s="4"/>
      <c r="AO172" s="4"/>
      <c r="AP172" s="4"/>
      <c r="AQ172" s="4"/>
      <c r="AR172" s="4"/>
      <c r="AS172" s="4"/>
      <c r="AT172" s="4"/>
    </row>
    <row r="173" spans="1:46" x14ac:dyDescent="0.5">
      <c r="A173" s="27"/>
      <c r="B173" s="320" t="s">
        <v>86</v>
      </c>
      <c r="C173" s="330">
        <f t="shared" si="194"/>
        <v>0</v>
      </c>
      <c r="D173" s="330">
        <f t="shared" si="194"/>
        <v>0</v>
      </c>
      <c r="E173" s="330">
        <f t="shared" si="194"/>
        <v>0</v>
      </c>
      <c r="F173" s="330">
        <f t="shared" si="194"/>
        <v>0</v>
      </c>
      <c r="G173" s="330">
        <f t="shared" si="194"/>
        <v>0</v>
      </c>
      <c r="H173" s="330">
        <f t="shared" si="194"/>
        <v>0</v>
      </c>
      <c r="I173" s="330">
        <f t="shared" si="194"/>
        <v>0</v>
      </c>
      <c r="J173" s="330">
        <f t="shared" si="194"/>
        <v>0</v>
      </c>
      <c r="K173" s="330">
        <f t="shared" si="194"/>
        <v>0</v>
      </c>
      <c r="L173" s="330">
        <f t="shared" si="194"/>
        <v>0</v>
      </c>
      <c r="M173" s="330">
        <f t="shared" si="194"/>
        <v>0</v>
      </c>
      <c r="N173" s="331">
        <f t="shared" si="194"/>
        <v>0</v>
      </c>
      <c r="O173" s="330">
        <f t="shared" si="194"/>
        <v>0</v>
      </c>
      <c r="P173" s="330">
        <f t="shared" si="194"/>
        <v>0</v>
      </c>
      <c r="Q173" s="330">
        <f t="shared" si="194"/>
        <v>0</v>
      </c>
      <c r="R173" s="330">
        <f t="shared" si="194"/>
        <v>0</v>
      </c>
      <c r="S173" s="330">
        <f t="shared" si="194"/>
        <v>0</v>
      </c>
      <c r="T173" s="330">
        <f t="shared" si="194"/>
        <v>-3</v>
      </c>
      <c r="U173" s="330">
        <f t="shared" si="194"/>
        <v>0</v>
      </c>
      <c r="V173" s="330">
        <f t="shared" si="194"/>
        <v>0</v>
      </c>
      <c r="W173" s="330">
        <f t="shared" si="194"/>
        <v>0</v>
      </c>
      <c r="X173" s="330">
        <f t="shared" si="194"/>
        <v>0</v>
      </c>
      <c r="Y173" s="330">
        <f t="shared" si="194"/>
        <v>0</v>
      </c>
      <c r="Z173" s="330">
        <f t="shared" si="194"/>
        <v>0</v>
      </c>
      <c r="AA173" s="332"/>
      <c r="AB173" s="331">
        <f t="shared" ref="AB173:AD178" si="195">+AB144-AB115</f>
        <v>0</v>
      </c>
      <c r="AC173" s="331">
        <f t="shared" si="195"/>
        <v>0</v>
      </c>
      <c r="AD173" s="331">
        <f t="shared" si="195"/>
        <v>0</v>
      </c>
      <c r="AE173" s="4"/>
      <c r="AF173" s="4"/>
      <c r="AG173" s="4"/>
      <c r="AH173" s="4"/>
      <c r="AI173" s="4"/>
      <c r="AJ173" s="4"/>
      <c r="AK173" s="4"/>
      <c r="AL173" s="4"/>
      <c r="AM173" s="4"/>
      <c r="AN173" s="4"/>
      <c r="AO173" s="4"/>
      <c r="AP173" s="4"/>
      <c r="AQ173" s="4"/>
      <c r="AR173" s="4"/>
      <c r="AS173" s="4"/>
      <c r="AT173" s="4"/>
    </row>
    <row r="174" spans="1:46" x14ac:dyDescent="0.5">
      <c r="A174" s="27"/>
      <c r="B174" s="320" t="s">
        <v>87</v>
      </c>
      <c r="C174" s="330">
        <f t="shared" si="194"/>
        <v>0</v>
      </c>
      <c r="D174" s="330">
        <f t="shared" si="194"/>
        <v>0</v>
      </c>
      <c r="E174" s="330">
        <f t="shared" si="194"/>
        <v>0</v>
      </c>
      <c r="F174" s="330">
        <f t="shared" si="194"/>
        <v>0</v>
      </c>
      <c r="G174" s="330">
        <f t="shared" si="194"/>
        <v>0</v>
      </c>
      <c r="H174" s="330">
        <f t="shared" si="194"/>
        <v>0</v>
      </c>
      <c r="I174" s="330">
        <f t="shared" si="194"/>
        <v>0</v>
      </c>
      <c r="J174" s="330">
        <f t="shared" si="194"/>
        <v>0</v>
      </c>
      <c r="K174" s="330">
        <f t="shared" si="194"/>
        <v>-4</v>
      </c>
      <c r="L174" s="330">
        <f t="shared" si="194"/>
        <v>0</v>
      </c>
      <c r="M174" s="330">
        <f t="shared" si="194"/>
        <v>4</v>
      </c>
      <c r="N174" s="331">
        <f t="shared" si="194"/>
        <v>0</v>
      </c>
      <c r="O174" s="330">
        <f t="shared" si="194"/>
        <v>0</v>
      </c>
      <c r="P174" s="330">
        <f t="shared" si="194"/>
        <v>0</v>
      </c>
      <c r="Q174" s="330">
        <f t="shared" si="194"/>
        <v>0</v>
      </c>
      <c r="R174" s="330">
        <f t="shared" si="194"/>
        <v>0</v>
      </c>
      <c r="S174" s="330">
        <f t="shared" si="194"/>
        <v>0</v>
      </c>
      <c r="T174" s="330">
        <f t="shared" si="194"/>
        <v>0</v>
      </c>
      <c r="U174" s="330">
        <f t="shared" si="194"/>
        <v>0</v>
      </c>
      <c r="V174" s="330">
        <f t="shared" si="194"/>
        <v>0</v>
      </c>
      <c r="W174" s="330">
        <f t="shared" si="194"/>
        <v>0</v>
      </c>
      <c r="X174" s="330">
        <f t="shared" si="194"/>
        <v>0</v>
      </c>
      <c r="Y174" s="330">
        <f t="shared" si="194"/>
        <v>0</v>
      </c>
      <c r="Z174" s="330">
        <f t="shared" si="194"/>
        <v>0</v>
      </c>
      <c r="AA174" s="332"/>
      <c r="AB174" s="331">
        <f t="shared" si="195"/>
        <v>0</v>
      </c>
      <c r="AC174" s="331">
        <f t="shared" si="195"/>
        <v>0</v>
      </c>
      <c r="AD174" s="331">
        <f t="shared" si="195"/>
        <v>0</v>
      </c>
      <c r="AE174" s="4"/>
      <c r="AF174" s="4"/>
      <c r="AG174" s="4"/>
      <c r="AH174" s="4"/>
      <c r="AI174" s="4"/>
      <c r="AJ174" s="4"/>
      <c r="AK174" s="4"/>
      <c r="AL174" s="4"/>
      <c r="AM174" s="4"/>
      <c r="AN174" s="4"/>
      <c r="AO174" s="4"/>
      <c r="AP174" s="4"/>
      <c r="AQ174" s="4"/>
      <c r="AR174" s="4"/>
      <c r="AS174" s="4"/>
      <c r="AT174" s="4"/>
    </row>
    <row r="175" spans="1:46" x14ac:dyDescent="0.5">
      <c r="A175" s="27"/>
      <c r="B175" s="327" t="s">
        <v>88</v>
      </c>
      <c r="C175" s="330">
        <f t="shared" si="194"/>
        <v>0</v>
      </c>
      <c r="D175" s="330">
        <f t="shared" si="194"/>
        <v>0</v>
      </c>
      <c r="E175" s="330">
        <f t="shared" si="194"/>
        <v>0</v>
      </c>
      <c r="F175" s="330">
        <f t="shared" si="194"/>
        <v>0</v>
      </c>
      <c r="G175" s="330">
        <f t="shared" si="194"/>
        <v>0</v>
      </c>
      <c r="H175" s="330">
        <f t="shared" si="194"/>
        <v>0</v>
      </c>
      <c r="I175" s="330">
        <f t="shared" si="194"/>
        <v>0</v>
      </c>
      <c r="J175" s="330">
        <f t="shared" si="194"/>
        <v>0</v>
      </c>
      <c r="K175" s="330">
        <f t="shared" si="194"/>
        <v>0</v>
      </c>
      <c r="L175" s="330">
        <f t="shared" si="194"/>
        <v>0</v>
      </c>
      <c r="M175" s="330">
        <f t="shared" si="194"/>
        <v>0</v>
      </c>
      <c r="N175" s="331">
        <f t="shared" si="194"/>
        <v>0</v>
      </c>
      <c r="O175" s="330">
        <f t="shared" si="194"/>
        <v>0</v>
      </c>
      <c r="P175" s="330">
        <f t="shared" si="194"/>
        <v>0</v>
      </c>
      <c r="Q175" s="330">
        <f t="shared" si="194"/>
        <v>0</v>
      </c>
      <c r="R175" s="330">
        <f t="shared" si="194"/>
        <v>0</v>
      </c>
      <c r="S175" s="330">
        <f t="shared" si="194"/>
        <v>0</v>
      </c>
      <c r="T175" s="330">
        <f t="shared" si="194"/>
        <v>0</v>
      </c>
      <c r="U175" s="330">
        <f t="shared" si="194"/>
        <v>0</v>
      </c>
      <c r="V175" s="330">
        <f t="shared" si="194"/>
        <v>0</v>
      </c>
      <c r="W175" s="330">
        <f t="shared" si="194"/>
        <v>0</v>
      </c>
      <c r="X175" s="330">
        <f t="shared" si="194"/>
        <v>0</v>
      </c>
      <c r="Y175" s="330">
        <f t="shared" si="194"/>
        <v>-2</v>
      </c>
      <c r="Z175" s="330">
        <f t="shared" si="194"/>
        <v>0</v>
      </c>
      <c r="AA175" s="332"/>
      <c r="AB175" s="331">
        <f t="shared" si="195"/>
        <v>0</v>
      </c>
      <c r="AC175" s="331">
        <f t="shared" si="195"/>
        <v>0</v>
      </c>
      <c r="AD175" s="331">
        <f t="shared" si="195"/>
        <v>0</v>
      </c>
      <c r="AE175" s="4"/>
      <c r="AF175" s="4"/>
      <c r="AG175" s="4"/>
      <c r="AH175" s="4"/>
      <c r="AI175" s="4"/>
      <c r="AJ175" s="4"/>
      <c r="AK175" s="4"/>
      <c r="AL175" s="4"/>
      <c r="AM175" s="4"/>
      <c r="AN175" s="4"/>
      <c r="AO175" s="4"/>
      <c r="AP175" s="4"/>
      <c r="AQ175" s="4"/>
      <c r="AR175" s="4"/>
      <c r="AS175" s="4"/>
      <c r="AT175" s="4"/>
    </row>
    <row r="176" spans="1:46" x14ac:dyDescent="0.5">
      <c r="A176" s="27"/>
      <c r="B176" s="320" t="s">
        <v>89</v>
      </c>
      <c r="C176" s="330">
        <f t="shared" si="194"/>
        <v>0</v>
      </c>
      <c r="D176" s="330">
        <f t="shared" si="194"/>
        <v>0</v>
      </c>
      <c r="E176" s="330">
        <f t="shared" si="194"/>
        <v>0</v>
      </c>
      <c r="F176" s="330">
        <f t="shared" si="194"/>
        <v>0</v>
      </c>
      <c r="G176" s="330">
        <f t="shared" si="194"/>
        <v>0</v>
      </c>
      <c r="H176" s="330">
        <f t="shared" si="194"/>
        <v>0</v>
      </c>
      <c r="I176" s="330">
        <f t="shared" si="194"/>
        <v>0</v>
      </c>
      <c r="J176" s="330">
        <f t="shared" si="194"/>
        <v>0</v>
      </c>
      <c r="K176" s="330">
        <f t="shared" si="194"/>
        <v>0</v>
      </c>
      <c r="L176" s="330">
        <f t="shared" si="194"/>
        <v>0</v>
      </c>
      <c r="M176" s="330">
        <f t="shared" si="194"/>
        <v>0</v>
      </c>
      <c r="N176" s="331">
        <f t="shared" si="194"/>
        <v>0</v>
      </c>
      <c r="O176" s="330">
        <f t="shared" si="194"/>
        <v>0</v>
      </c>
      <c r="P176" s="330">
        <f t="shared" si="194"/>
        <v>0</v>
      </c>
      <c r="Q176" s="330">
        <f t="shared" si="194"/>
        <v>0</v>
      </c>
      <c r="R176" s="330">
        <f t="shared" si="194"/>
        <v>0</v>
      </c>
      <c r="S176" s="330">
        <f t="shared" si="194"/>
        <v>0</v>
      </c>
      <c r="T176" s="330">
        <f t="shared" si="194"/>
        <v>0</v>
      </c>
      <c r="U176" s="330">
        <f t="shared" si="194"/>
        <v>0</v>
      </c>
      <c r="V176" s="330">
        <f t="shared" si="194"/>
        <v>0</v>
      </c>
      <c r="W176" s="330">
        <f t="shared" si="194"/>
        <v>0</v>
      </c>
      <c r="X176" s="330">
        <f t="shared" si="194"/>
        <v>-4</v>
      </c>
      <c r="Y176" s="330">
        <f t="shared" si="194"/>
        <v>-4</v>
      </c>
      <c r="Z176" s="330">
        <f t="shared" si="194"/>
        <v>-2</v>
      </c>
      <c r="AA176" s="332"/>
      <c r="AB176" s="331">
        <f t="shared" si="195"/>
        <v>0</v>
      </c>
      <c r="AC176" s="331">
        <f t="shared" si="195"/>
        <v>0</v>
      </c>
      <c r="AD176" s="331">
        <f t="shared" si="195"/>
        <v>0</v>
      </c>
      <c r="AE176" s="4"/>
      <c r="AF176" s="4"/>
      <c r="AG176" s="4"/>
      <c r="AH176" s="4"/>
      <c r="AI176" s="4"/>
      <c r="AJ176" s="4"/>
      <c r="AK176" s="4"/>
      <c r="AL176" s="4"/>
      <c r="AM176" s="4"/>
      <c r="AN176" s="4"/>
      <c r="AO176" s="4"/>
      <c r="AP176" s="4"/>
      <c r="AQ176" s="4"/>
      <c r="AR176" s="4"/>
      <c r="AS176" s="4"/>
      <c r="AT176" s="4"/>
    </row>
    <row r="177" spans="1:46" x14ac:dyDescent="0.5">
      <c r="A177" s="27"/>
      <c r="B177" s="320" t="s">
        <v>90</v>
      </c>
      <c r="C177" s="330">
        <f t="shared" si="194"/>
        <v>0</v>
      </c>
      <c r="D177" s="330">
        <f t="shared" si="194"/>
        <v>0</v>
      </c>
      <c r="E177" s="330">
        <f t="shared" si="194"/>
        <v>0</v>
      </c>
      <c r="F177" s="330">
        <f t="shared" si="194"/>
        <v>0</v>
      </c>
      <c r="G177" s="330">
        <f t="shared" si="194"/>
        <v>0</v>
      </c>
      <c r="H177" s="330">
        <f t="shared" si="194"/>
        <v>0</v>
      </c>
      <c r="I177" s="330">
        <f t="shared" si="194"/>
        <v>0</v>
      </c>
      <c r="J177" s="330">
        <f t="shared" si="194"/>
        <v>0</v>
      </c>
      <c r="K177" s="330">
        <f t="shared" si="194"/>
        <v>0</v>
      </c>
      <c r="L177" s="330">
        <f t="shared" si="194"/>
        <v>0</v>
      </c>
      <c r="M177" s="330">
        <f t="shared" si="194"/>
        <v>0</v>
      </c>
      <c r="N177" s="331">
        <f t="shared" si="194"/>
        <v>0</v>
      </c>
      <c r="O177" s="330">
        <f t="shared" si="194"/>
        <v>0</v>
      </c>
      <c r="P177" s="330">
        <f t="shared" si="194"/>
        <v>0</v>
      </c>
      <c r="Q177" s="330">
        <f t="shared" si="194"/>
        <v>0</v>
      </c>
      <c r="R177" s="330">
        <f t="shared" si="194"/>
        <v>0</v>
      </c>
      <c r="S177" s="330">
        <f t="shared" si="194"/>
        <v>0</v>
      </c>
      <c r="T177" s="330">
        <f t="shared" si="194"/>
        <v>0</v>
      </c>
      <c r="U177" s="330">
        <f t="shared" si="194"/>
        <v>0</v>
      </c>
      <c r="V177" s="330">
        <f t="shared" si="194"/>
        <v>0</v>
      </c>
      <c r="W177" s="330">
        <f t="shared" si="194"/>
        <v>0</v>
      </c>
      <c r="X177" s="330">
        <f t="shared" si="194"/>
        <v>0</v>
      </c>
      <c r="Y177" s="330">
        <f t="shared" si="194"/>
        <v>0</v>
      </c>
      <c r="Z177" s="330">
        <f t="shared" si="194"/>
        <v>0</v>
      </c>
      <c r="AA177" s="332"/>
      <c r="AB177" s="331">
        <f t="shared" si="195"/>
        <v>0</v>
      </c>
      <c r="AC177" s="331">
        <f t="shared" si="195"/>
        <v>0</v>
      </c>
      <c r="AD177" s="331">
        <f t="shared" si="195"/>
        <v>0</v>
      </c>
      <c r="AE177" s="4"/>
      <c r="AF177" s="4"/>
      <c r="AG177" s="4"/>
      <c r="AH177" s="4"/>
      <c r="AI177" s="4"/>
      <c r="AJ177" s="4"/>
      <c r="AK177" s="4"/>
      <c r="AL177" s="4"/>
      <c r="AM177" s="4"/>
      <c r="AN177" s="4"/>
      <c r="AO177" s="4"/>
      <c r="AP177" s="4"/>
      <c r="AQ177" s="4"/>
      <c r="AR177" s="4"/>
      <c r="AS177" s="4"/>
      <c r="AT177" s="4"/>
    </row>
    <row r="178" spans="1:46" x14ac:dyDescent="0.5">
      <c r="A178" s="27"/>
      <c r="B178" s="320" t="s">
        <v>91</v>
      </c>
      <c r="C178" s="330">
        <f t="shared" si="194"/>
        <v>0</v>
      </c>
      <c r="D178" s="330">
        <f t="shared" si="194"/>
        <v>0</v>
      </c>
      <c r="E178" s="330">
        <f t="shared" si="194"/>
        <v>0</v>
      </c>
      <c r="F178" s="333">
        <f t="shared" si="194"/>
        <v>0</v>
      </c>
      <c r="G178" s="330">
        <f t="shared" si="194"/>
        <v>0</v>
      </c>
      <c r="H178" s="330">
        <f t="shared" si="194"/>
        <v>0</v>
      </c>
      <c r="I178" s="330">
        <f t="shared" si="194"/>
        <v>0</v>
      </c>
      <c r="J178" s="330">
        <f t="shared" si="194"/>
        <v>0</v>
      </c>
      <c r="K178" s="330">
        <f t="shared" si="194"/>
        <v>0</v>
      </c>
      <c r="L178" s="330">
        <f t="shared" si="194"/>
        <v>0</v>
      </c>
      <c r="M178" s="330">
        <f t="shared" si="194"/>
        <v>0</v>
      </c>
      <c r="N178" s="331">
        <f t="shared" si="194"/>
        <v>0</v>
      </c>
      <c r="O178" s="330">
        <f t="shared" si="194"/>
        <v>0</v>
      </c>
      <c r="P178" s="330">
        <f t="shared" si="194"/>
        <v>0</v>
      </c>
      <c r="Q178" s="330">
        <f t="shared" si="194"/>
        <v>0</v>
      </c>
      <c r="R178" s="330">
        <f t="shared" si="194"/>
        <v>0</v>
      </c>
      <c r="S178" s="330">
        <f t="shared" si="194"/>
        <v>0</v>
      </c>
      <c r="T178" s="330">
        <f t="shared" si="194"/>
        <v>0</v>
      </c>
      <c r="U178" s="330">
        <f t="shared" si="194"/>
        <v>0</v>
      </c>
      <c r="V178" s="330">
        <f t="shared" si="194"/>
        <v>0</v>
      </c>
      <c r="W178" s="330">
        <f t="shared" si="194"/>
        <v>0</v>
      </c>
      <c r="X178" s="330">
        <f t="shared" si="194"/>
        <v>0</v>
      </c>
      <c r="Y178" s="330">
        <f t="shared" si="194"/>
        <v>0</v>
      </c>
      <c r="Z178" s="330">
        <f t="shared" si="194"/>
        <v>0</v>
      </c>
      <c r="AA178" s="332"/>
      <c r="AB178" s="331">
        <f t="shared" si="195"/>
        <v>0</v>
      </c>
      <c r="AC178" s="331">
        <f t="shared" si="195"/>
        <v>0</v>
      </c>
      <c r="AD178" s="331">
        <f t="shared" si="195"/>
        <v>0</v>
      </c>
      <c r="AE178" s="4"/>
      <c r="AF178" s="4"/>
      <c r="AG178" s="4"/>
      <c r="AH178" s="4"/>
      <c r="AI178" s="4"/>
      <c r="AJ178" s="4"/>
      <c r="AK178" s="4"/>
      <c r="AL178" s="4"/>
      <c r="AM178" s="4"/>
      <c r="AN178" s="4"/>
      <c r="AO178" s="4"/>
      <c r="AP178" s="4"/>
      <c r="AQ178" s="4"/>
      <c r="AR178" s="4"/>
      <c r="AS178" s="4"/>
      <c r="AT178" s="4"/>
    </row>
    <row r="179" spans="1:46" x14ac:dyDescent="0.5">
      <c r="A179" s="27"/>
      <c r="B179" s="320" t="s">
        <v>92</v>
      </c>
      <c r="C179" s="330">
        <f t="shared" ref="C179:Z179" si="196">+C151-C121</f>
        <v>0</v>
      </c>
      <c r="D179" s="330">
        <f t="shared" si="196"/>
        <v>0</v>
      </c>
      <c r="E179" s="330">
        <f t="shared" si="196"/>
        <v>0</v>
      </c>
      <c r="F179" s="330">
        <f t="shared" si="196"/>
        <v>0</v>
      </c>
      <c r="G179" s="330">
        <f t="shared" si="196"/>
        <v>0</v>
      </c>
      <c r="H179" s="330">
        <f t="shared" si="196"/>
        <v>0</v>
      </c>
      <c r="I179" s="330">
        <f t="shared" si="196"/>
        <v>0</v>
      </c>
      <c r="J179" s="330">
        <f t="shared" si="196"/>
        <v>0</v>
      </c>
      <c r="K179" s="330">
        <f t="shared" si="196"/>
        <v>0</v>
      </c>
      <c r="L179" s="330">
        <f t="shared" si="196"/>
        <v>0</v>
      </c>
      <c r="M179" s="330">
        <f t="shared" si="196"/>
        <v>0</v>
      </c>
      <c r="N179" s="331">
        <f t="shared" si="196"/>
        <v>0</v>
      </c>
      <c r="O179" s="330">
        <f t="shared" si="196"/>
        <v>0</v>
      </c>
      <c r="P179" s="330">
        <f t="shared" si="196"/>
        <v>0</v>
      </c>
      <c r="Q179" s="330">
        <f t="shared" si="196"/>
        <v>0</v>
      </c>
      <c r="R179" s="330">
        <f t="shared" si="196"/>
        <v>0</v>
      </c>
      <c r="S179" s="330">
        <f t="shared" si="196"/>
        <v>0</v>
      </c>
      <c r="T179" s="330">
        <f t="shared" si="196"/>
        <v>0</v>
      </c>
      <c r="U179" s="330">
        <f t="shared" si="196"/>
        <v>0</v>
      </c>
      <c r="V179" s="330">
        <f t="shared" si="196"/>
        <v>0</v>
      </c>
      <c r="W179" s="330">
        <f t="shared" si="196"/>
        <v>-1</v>
      </c>
      <c r="X179" s="330">
        <f t="shared" si="196"/>
        <v>0</v>
      </c>
      <c r="Y179" s="330">
        <f t="shared" si="196"/>
        <v>0</v>
      </c>
      <c r="Z179" s="330">
        <f t="shared" si="196"/>
        <v>0</v>
      </c>
      <c r="AA179" s="332"/>
      <c r="AB179" s="331">
        <f>+AB151-AB121</f>
        <v>0</v>
      </c>
      <c r="AC179" s="331">
        <f>+AC151-AC121</f>
        <v>0</v>
      </c>
      <c r="AD179" s="331">
        <f>+AD151-AD121</f>
        <v>0</v>
      </c>
      <c r="AE179" s="4"/>
      <c r="AF179" s="4"/>
      <c r="AG179" s="4"/>
      <c r="AH179" s="4"/>
      <c r="AI179" s="4"/>
      <c r="AJ179" s="4"/>
      <c r="AK179" s="4"/>
      <c r="AL179" s="4"/>
      <c r="AM179" s="4"/>
      <c r="AN179" s="4"/>
      <c r="AO179" s="4"/>
      <c r="AP179" s="4"/>
      <c r="AQ179" s="4"/>
      <c r="AR179" s="4"/>
      <c r="AS179" s="4"/>
      <c r="AT179" s="4"/>
    </row>
    <row r="180" spans="1:46" x14ac:dyDescent="0.5">
      <c r="A180" s="27"/>
      <c r="B180" s="328" t="s">
        <v>93</v>
      </c>
      <c r="C180" s="163"/>
      <c r="D180" s="163"/>
      <c r="E180" s="163"/>
      <c r="F180" s="163"/>
      <c r="G180" s="163"/>
      <c r="H180" s="163"/>
      <c r="I180" s="163"/>
      <c r="J180" s="163"/>
      <c r="K180" s="163"/>
      <c r="L180" s="163"/>
      <c r="M180" s="163"/>
      <c r="N180" s="326"/>
      <c r="O180" s="163"/>
      <c r="P180" s="163"/>
      <c r="Q180" s="163"/>
      <c r="R180" s="163"/>
      <c r="S180" s="163"/>
      <c r="T180" s="163"/>
      <c r="U180" s="321"/>
      <c r="V180" s="163"/>
      <c r="W180" s="321"/>
      <c r="X180" s="163"/>
      <c r="Y180" s="163"/>
      <c r="Z180" s="163"/>
      <c r="AA180" s="25"/>
      <c r="AB180" s="326"/>
      <c r="AC180" s="326"/>
      <c r="AD180" s="326"/>
      <c r="AE180" s="4"/>
      <c r="AF180" s="4"/>
      <c r="AG180" s="4"/>
      <c r="AH180" s="4"/>
      <c r="AI180" s="4"/>
      <c r="AJ180" s="4"/>
      <c r="AK180" s="4"/>
      <c r="AL180" s="4"/>
      <c r="AM180" s="4"/>
      <c r="AN180" s="4"/>
      <c r="AO180" s="4"/>
      <c r="AP180" s="4"/>
      <c r="AQ180" s="4"/>
      <c r="AR180" s="4"/>
      <c r="AS180" s="4"/>
      <c r="AT180" s="4"/>
    </row>
    <row r="181" spans="1:46" x14ac:dyDescent="0.5">
      <c r="A181" s="27"/>
      <c r="B181" s="320"/>
      <c r="C181" s="28"/>
      <c r="D181" s="28"/>
      <c r="E181" s="28"/>
      <c r="F181" s="28"/>
      <c r="G181" s="28"/>
      <c r="H181" s="28"/>
      <c r="I181" s="28"/>
      <c r="J181" s="28"/>
      <c r="K181" s="28"/>
      <c r="L181" s="28"/>
      <c r="M181" s="28"/>
      <c r="N181" s="318"/>
      <c r="O181" s="28"/>
      <c r="P181" s="28"/>
      <c r="Q181" s="28"/>
      <c r="R181" s="28"/>
      <c r="S181" s="28"/>
      <c r="T181" s="28"/>
      <c r="U181" s="28"/>
      <c r="V181" s="28"/>
      <c r="W181" s="28"/>
      <c r="X181" s="28"/>
      <c r="Y181" s="28"/>
      <c r="Z181" s="28"/>
      <c r="AB181" s="318"/>
      <c r="AC181" s="318"/>
      <c r="AD181" s="318"/>
      <c r="AE181" s="4"/>
      <c r="AF181" s="4"/>
      <c r="AG181" s="4"/>
      <c r="AH181" s="4"/>
      <c r="AI181" s="4"/>
      <c r="AJ181" s="4"/>
      <c r="AK181" s="4"/>
      <c r="AL181" s="4"/>
      <c r="AM181" s="4"/>
      <c r="AN181" s="4"/>
      <c r="AO181" s="4"/>
      <c r="AP181" s="4"/>
      <c r="AQ181" s="4"/>
      <c r="AR181" s="4"/>
      <c r="AS181" s="4"/>
      <c r="AT181" s="4"/>
    </row>
    <row r="182" spans="1:46" ht="16.5" thickBot="1" x14ac:dyDescent="0.55000000000000004">
      <c r="A182" s="27"/>
      <c r="B182" s="320"/>
      <c r="C182" s="329">
        <f t="shared" ref="C182:Z182" si="197">SUM(C156:C181)</f>
        <v>-2</v>
      </c>
      <c r="D182" s="329">
        <f t="shared" si="197"/>
        <v>0</v>
      </c>
      <c r="E182" s="329">
        <f t="shared" si="197"/>
        <v>0</v>
      </c>
      <c r="F182" s="329">
        <f t="shared" si="197"/>
        <v>0</v>
      </c>
      <c r="G182" s="329">
        <f t="shared" si="197"/>
        <v>0</v>
      </c>
      <c r="H182" s="329">
        <f t="shared" si="197"/>
        <v>0</v>
      </c>
      <c r="I182" s="329">
        <f t="shared" si="197"/>
        <v>0</v>
      </c>
      <c r="J182" s="329">
        <f t="shared" si="197"/>
        <v>-10</v>
      </c>
      <c r="K182" s="329">
        <f t="shared" si="197"/>
        <v>4</v>
      </c>
      <c r="L182" s="329">
        <f t="shared" si="197"/>
        <v>0</v>
      </c>
      <c r="M182" s="329">
        <f t="shared" si="197"/>
        <v>12</v>
      </c>
      <c r="N182" s="329">
        <f t="shared" si="197"/>
        <v>-1</v>
      </c>
      <c r="O182" s="329">
        <f t="shared" si="197"/>
        <v>19</v>
      </c>
      <c r="P182" s="329">
        <f t="shared" si="197"/>
        <v>6</v>
      </c>
      <c r="Q182" s="329">
        <f t="shared" si="197"/>
        <v>12</v>
      </c>
      <c r="R182" s="329">
        <f t="shared" si="197"/>
        <v>1</v>
      </c>
      <c r="S182" s="329">
        <f t="shared" si="197"/>
        <v>11</v>
      </c>
      <c r="T182" s="329">
        <f t="shared" si="197"/>
        <v>-11</v>
      </c>
      <c r="U182" s="329">
        <f t="shared" si="197"/>
        <v>-16</v>
      </c>
      <c r="V182" s="329">
        <f t="shared" si="197"/>
        <v>2</v>
      </c>
      <c r="W182" s="329">
        <f t="shared" si="197"/>
        <v>-8</v>
      </c>
      <c r="X182" s="329">
        <f t="shared" si="197"/>
        <v>-8</v>
      </c>
      <c r="Y182" s="329">
        <f t="shared" si="197"/>
        <v>-12</v>
      </c>
      <c r="Z182" s="329">
        <f t="shared" si="197"/>
        <v>-6</v>
      </c>
      <c r="AA182" s="323"/>
      <c r="AB182" s="329">
        <f>SUM(AB156:AB181)</f>
        <v>0</v>
      </c>
      <c r="AC182" s="329">
        <f>SUM(AC156:AC181)</f>
        <v>0</v>
      </c>
      <c r="AD182" s="329">
        <f>SUM(AD156:AD181)</f>
        <v>0</v>
      </c>
      <c r="AE182" s="4"/>
      <c r="AF182" s="4"/>
      <c r="AG182" s="4"/>
      <c r="AH182" s="4"/>
      <c r="AI182" s="4"/>
      <c r="AJ182" s="4"/>
      <c r="AK182" s="4"/>
      <c r="AL182" s="4"/>
      <c r="AM182" s="4"/>
      <c r="AN182" s="4"/>
      <c r="AO182" s="4"/>
      <c r="AP182" s="4"/>
      <c r="AQ182" s="4"/>
      <c r="AR182" s="4"/>
      <c r="AS182" s="4"/>
      <c r="AT182" s="4"/>
    </row>
    <row r="183" spans="1:46" ht="16.5" thickTop="1" x14ac:dyDescent="0.5">
      <c r="A183" s="27"/>
      <c r="B183" s="28"/>
      <c r="C183" s="28"/>
      <c r="D183" s="28"/>
      <c r="E183" s="28"/>
      <c r="F183" s="28"/>
      <c r="G183" s="28"/>
      <c r="H183" s="28"/>
      <c r="I183" s="28"/>
      <c r="J183" s="28"/>
      <c r="K183" s="28"/>
      <c r="L183" s="28"/>
      <c r="M183" s="28"/>
      <c r="N183" s="318"/>
      <c r="O183" s="28"/>
      <c r="P183" s="28"/>
      <c r="Q183" s="28"/>
      <c r="R183" s="28"/>
      <c r="S183" s="28"/>
      <c r="T183" s="28"/>
      <c r="U183" s="28"/>
      <c r="V183" s="28"/>
      <c r="W183" s="28"/>
      <c r="X183" s="28"/>
      <c r="Y183" s="28"/>
      <c r="Z183" s="28"/>
      <c r="AB183" s="28"/>
      <c r="AC183" s="28"/>
      <c r="AD183" s="28"/>
      <c r="AE183" s="4"/>
      <c r="AF183" s="4"/>
      <c r="AG183" s="4"/>
      <c r="AH183" s="4"/>
      <c r="AI183" s="4"/>
      <c r="AJ183" s="4"/>
      <c r="AK183" s="4"/>
      <c r="AL183" s="4"/>
      <c r="AM183" s="4"/>
      <c r="AN183" s="4"/>
      <c r="AO183" s="4"/>
      <c r="AP183" s="4"/>
      <c r="AQ183" s="4"/>
      <c r="AR183" s="4"/>
      <c r="AS183" s="4"/>
      <c r="AT183" s="4"/>
    </row>
    <row r="184" spans="1:46" x14ac:dyDescent="0.5">
      <c r="A184" s="27"/>
      <c r="B184" s="42" t="s">
        <v>98</v>
      </c>
      <c r="C184" s="28"/>
      <c r="D184" s="28"/>
      <c r="E184" s="28"/>
      <c r="F184" s="28"/>
      <c r="G184" s="28"/>
      <c r="H184" s="28"/>
      <c r="I184" s="28"/>
      <c r="J184" s="28"/>
      <c r="K184" s="28"/>
      <c r="L184" s="28"/>
      <c r="M184" s="28"/>
      <c r="N184" s="318"/>
      <c r="O184" s="28"/>
      <c r="P184" s="28"/>
      <c r="Q184" s="28"/>
      <c r="R184" s="28"/>
      <c r="S184" s="28"/>
      <c r="T184" s="28"/>
      <c r="U184" s="28"/>
      <c r="V184" s="28"/>
      <c r="W184" s="28"/>
      <c r="X184" s="28"/>
      <c r="Y184" s="28"/>
      <c r="Z184" s="28"/>
      <c r="AB184" s="28"/>
      <c r="AC184" s="28"/>
      <c r="AD184" s="28"/>
      <c r="AE184" s="4"/>
      <c r="AF184" s="4"/>
      <c r="AG184" s="4"/>
      <c r="AH184" s="4"/>
      <c r="AI184" s="4"/>
      <c r="AJ184" s="4"/>
      <c r="AK184" s="4"/>
      <c r="AL184" s="4"/>
      <c r="AM184" s="4"/>
      <c r="AN184" s="4"/>
      <c r="AO184" s="4"/>
      <c r="AP184" s="4"/>
      <c r="AQ184" s="4"/>
      <c r="AR184" s="4"/>
      <c r="AS184" s="4"/>
      <c r="AT184" s="4"/>
    </row>
    <row r="185" spans="1:46" x14ac:dyDescent="0.5">
      <c r="A185" s="27"/>
      <c r="B185" s="28"/>
      <c r="C185" s="28"/>
      <c r="D185" s="28"/>
      <c r="E185" s="28"/>
      <c r="F185" s="28"/>
      <c r="G185" s="28"/>
      <c r="H185" s="28"/>
      <c r="I185" s="28"/>
      <c r="J185" s="28"/>
      <c r="K185" s="28"/>
      <c r="L185" s="28"/>
      <c r="M185" s="28"/>
      <c r="N185" s="318"/>
      <c r="O185" s="28"/>
      <c r="P185" s="28"/>
      <c r="Q185" s="28"/>
      <c r="R185" s="28"/>
      <c r="S185" s="28"/>
      <c r="T185" s="28"/>
      <c r="U185" s="28"/>
      <c r="V185" s="28"/>
      <c r="W185" s="28"/>
      <c r="X185" s="28"/>
      <c r="Y185" s="28"/>
      <c r="Z185" s="28"/>
      <c r="AB185" s="28"/>
      <c r="AC185" s="28"/>
      <c r="AD185" s="28"/>
      <c r="AE185" s="4"/>
      <c r="AF185" s="4"/>
      <c r="AG185" s="4"/>
      <c r="AH185" s="4"/>
      <c r="AI185" s="4"/>
      <c r="AJ185" s="4"/>
      <c r="AK185" s="4"/>
      <c r="AL185" s="4"/>
      <c r="AM185" s="4"/>
      <c r="AN185" s="4"/>
      <c r="AO185" s="4"/>
      <c r="AP185" s="4"/>
      <c r="AQ185" s="4"/>
      <c r="AR185" s="4"/>
      <c r="AS185" s="4"/>
      <c r="AT185" s="4"/>
    </row>
    <row r="186" spans="1:46" x14ac:dyDescent="0.5">
      <c r="A186" s="27"/>
      <c r="B186" s="28"/>
      <c r="C186" s="28"/>
      <c r="D186" s="28"/>
      <c r="E186" s="28"/>
      <c r="F186" s="28"/>
      <c r="G186" s="28"/>
      <c r="H186" s="28"/>
      <c r="I186" s="28"/>
      <c r="J186" s="28"/>
      <c r="K186" s="28"/>
      <c r="L186" s="28"/>
      <c r="M186" s="28"/>
      <c r="N186" s="318"/>
      <c r="O186" s="28"/>
      <c r="P186" s="28"/>
      <c r="Q186" s="28"/>
      <c r="R186" s="28"/>
      <c r="S186" s="28"/>
      <c r="T186" s="28"/>
      <c r="U186" s="28"/>
      <c r="V186" s="28"/>
      <c r="W186" s="28"/>
      <c r="X186" s="28"/>
      <c r="Y186" s="28"/>
      <c r="Z186" s="28"/>
      <c r="AB186" s="28"/>
      <c r="AC186" s="28"/>
      <c r="AD186" s="28"/>
      <c r="AE186" s="4"/>
      <c r="AF186" s="4"/>
      <c r="AG186" s="4"/>
      <c r="AH186" s="4"/>
      <c r="AI186" s="4"/>
      <c r="AJ186" s="4"/>
      <c r="AK186" s="4"/>
      <c r="AL186" s="4"/>
      <c r="AM186" s="4"/>
      <c r="AN186" s="4"/>
      <c r="AO186" s="4"/>
      <c r="AP186" s="4"/>
      <c r="AQ186" s="4"/>
      <c r="AR186" s="4"/>
      <c r="AS186" s="4"/>
      <c r="AT186" s="4"/>
    </row>
    <row r="187" spans="1:46" x14ac:dyDescent="0.5">
      <c r="A187" s="27"/>
      <c r="B187" s="28"/>
      <c r="C187" s="28"/>
      <c r="D187" s="28"/>
      <c r="E187" s="28"/>
      <c r="F187" s="28"/>
      <c r="G187" s="28"/>
      <c r="H187" s="28"/>
      <c r="I187" s="28"/>
      <c r="J187" s="28"/>
      <c r="K187" s="28"/>
      <c r="L187" s="28"/>
      <c r="M187" s="28"/>
      <c r="N187" s="318"/>
      <c r="O187" s="28"/>
      <c r="P187" s="28"/>
      <c r="Q187" s="28"/>
      <c r="R187" s="28"/>
      <c r="S187" s="28"/>
      <c r="T187" s="28"/>
      <c r="U187" s="28"/>
      <c r="V187" s="28"/>
      <c r="W187" s="28"/>
      <c r="X187" s="28"/>
      <c r="Y187" s="28"/>
      <c r="Z187" s="28"/>
      <c r="AB187" s="28"/>
      <c r="AC187" s="28"/>
      <c r="AD187" s="28"/>
      <c r="AE187" s="4"/>
      <c r="AF187" s="4"/>
      <c r="AG187" s="4"/>
      <c r="AH187" s="4"/>
      <c r="AI187" s="4"/>
      <c r="AJ187" s="4"/>
      <c r="AK187" s="4"/>
      <c r="AL187" s="4"/>
      <c r="AM187" s="4"/>
      <c r="AN187" s="4"/>
      <c r="AO187" s="4"/>
      <c r="AP187" s="4"/>
      <c r="AQ187" s="4"/>
      <c r="AR187" s="4"/>
      <c r="AS187" s="4"/>
      <c r="AT187" s="4"/>
    </row>
    <row r="188" spans="1:46" x14ac:dyDescent="0.5">
      <c r="A188" s="27"/>
      <c r="B188" s="28"/>
      <c r="C188" s="28"/>
      <c r="D188" s="28"/>
      <c r="E188" s="28"/>
      <c r="F188" s="28"/>
      <c r="G188" s="28"/>
      <c r="H188" s="28"/>
      <c r="I188" s="28"/>
      <c r="J188" s="28"/>
      <c r="K188" s="28"/>
      <c r="L188" s="28"/>
      <c r="M188" s="28"/>
      <c r="N188" s="318"/>
      <c r="O188" s="28"/>
      <c r="P188" s="28"/>
      <c r="Q188" s="28"/>
      <c r="R188" s="28"/>
      <c r="S188" s="28"/>
      <c r="T188" s="28"/>
      <c r="U188" s="28"/>
      <c r="V188" s="28"/>
      <c r="W188" s="28"/>
      <c r="X188" s="28"/>
      <c r="Y188" s="28"/>
      <c r="Z188" s="28"/>
      <c r="AB188" s="28"/>
      <c r="AC188" s="28"/>
      <c r="AD188" s="28"/>
      <c r="AE188" s="4"/>
      <c r="AF188" s="4"/>
      <c r="AG188" s="4"/>
      <c r="AH188" s="4"/>
      <c r="AI188" s="4"/>
      <c r="AJ188" s="4"/>
      <c r="AK188" s="4"/>
      <c r="AL188" s="4"/>
      <c r="AM188" s="4"/>
      <c r="AN188" s="4"/>
      <c r="AO188" s="4"/>
      <c r="AP188" s="4"/>
      <c r="AQ188" s="4"/>
      <c r="AR188" s="4"/>
      <c r="AS188" s="4"/>
      <c r="AT188" s="4"/>
    </row>
  </sheetData>
  <mergeCells count="215">
    <mergeCell ref="EH49:EJ49"/>
    <mergeCell ref="EK39:EM39"/>
    <mergeCell ref="EN39:EP39"/>
    <mergeCell ref="EQ39:ES39"/>
    <mergeCell ref="EK47:EM47"/>
    <mergeCell ref="EN47:EP47"/>
    <mergeCell ref="EQ47:ES47"/>
    <mergeCell ref="EK49:EM49"/>
    <mergeCell ref="EN49:EP49"/>
    <mergeCell ref="EQ49:ES49"/>
    <mergeCell ref="EN45:EP45"/>
    <mergeCell ref="EQ45:ES45"/>
    <mergeCell ref="CL51:CN51"/>
    <mergeCell ref="CO51:CQ51"/>
    <mergeCell ref="CR51:CT51"/>
    <mergeCell ref="CU51:CW51"/>
    <mergeCell ref="CX51:CZ51"/>
    <mergeCell ref="CX49:CZ49"/>
    <mergeCell ref="DA49:DC49"/>
    <mergeCell ref="DD49:DF49"/>
    <mergeCell ref="DG49:DI49"/>
    <mergeCell ref="CL47:CN47"/>
    <mergeCell ref="CO47:CQ47"/>
    <mergeCell ref="CR47:CT47"/>
    <mergeCell ref="CU47:CW47"/>
    <mergeCell ref="CX47:CZ47"/>
    <mergeCell ref="DV47:DX47"/>
    <mergeCell ref="EK45:EM45"/>
    <mergeCell ref="EH45:EJ45"/>
    <mergeCell ref="EH47:EJ47"/>
    <mergeCell ref="AV3:BG3"/>
    <mergeCell ref="BI3:BT3"/>
    <mergeCell ref="BV3:CG3"/>
    <mergeCell ref="CL3:CW3"/>
    <mergeCell ref="CX3:DI3"/>
    <mergeCell ref="DA45:DC45"/>
    <mergeCell ref="CX45:CZ45"/>
    <mergeCell ref="CX43:CZ43"/>
    <mergeCell ref="DA43:DC43"/>
    <mergeCell ref="DD33:DF33"/>
    <mergeCell ref="DG33:DI33"/>
    <mergeCell ref="CL33:CN33"/>
    <mergeCell ref="CO33:CQ33"/>
    <mergeCell ref="CR33:CT33"/>
    <mergeCell ref="CU33:CW33"/>
    <mergeCell ref="DA33:DC33"/>
    <mergeCell ref="CX33:CZ33"/>
    <mergeCell ref="CX35:CZ35"/>
    <mergeCell ref="DA35:DC35"/>
    <mergeCell ref="DD45:DF45"/>
    <mergeCell ref="CK2:CK3"/>
    <mergeCell ref="DJ37:DL37"/>
    <mergeCell ref="DP37:DR37"/>
    <mergeCell ref="DD35:DF35"/>
    <mergeCell ref="DG35:DI35"/>
    <mergeCell ref="DS37:DU37"/>
    <mergeCell ref="EE47:EG47"/>
    <mergeCell ref="DJ49:DL49"/>
    <mergeCell ref="DY45:EA45"/>
    <mergeCell ref="EB45:ED45"/>
    <mergeCell ref="EE45:EG45"/>
    <mergeCell ref="DM49:DO49"/>
    <mergeCell ref="DP49:DR49"/>
    <mergeCell ref="DS49:DU49"/>
    <mergeCell ref="DV49:DX49"/>
    <mergeCell ref="DY49:EA49"/>
    <mergeCell ref="EB49:ED49"/>
    <mergeCell ref="EE49:EG49"/>
    <mergeCell ref="DP47:DR47"/>
    <mergeCell ref="DS47:DU47"/>
    <mergeCell ref="DY47:EA47"/>
    <mergeCell ref="EB47:ED47"/>
    <mergeCell ref="DV45:DX45"/>
    <mergeCell ref="DS43:DU43"/>
    <mergeCell ref="DJ39:DL39"/>
    <mergeCell ref="DM39:DO39"/>
    <mergeCell ref="DP39:DR39"/>
    <mergeCell ref="DS39:DU39"/>
    <mergeCell ref="DV39:DX39"/>
    <mergeCell ref="DP43:DR43"/>
    <mergeCell ref="DY39:EA39"/>
    <mergeCell ref="DG45:DI45"/>
    <mergeCell ref="CL43:CN43"/>
    <mergeCell ref="CO43:CQ43"/>
    <mergeCell ref="DD43:DF43"/>
    <mergeCell ref="DM45:DO45"/>
    <mergeCell ref="DS45:DU45"/>
    <mergeCell ref="DP45:DR45"/>
    <mergeCell ref="DG43:DI43"/>
    <mergeCell ref="CU43:CW43"/>
    <mergeCell ref="CR43:CT43"/>
    <mergeCell ref="DJ43:DL43"/>
    <mergeCell ref="DM43:DO43"/>
    <mergeCell ref="DP33:DR33"/>
    <mergeCell ref="DS33:DU33"/>
    <mergeCell ref="DJ3:DU3"/>
    <mergeCell ref="DJ35:DL35"/>
    <mergeCell ref="DY35:EA35"/>
    <mergeCell ref="EB35:ED35"/>
    <mergeCell ref="EE35:EG35"/>
    <mergeCell ref="DV33:DX33"/>
    <mergeCell ref="DM35:DO35"/>
    <mergeCell ref="DP35:DR35"/>
    <mergeCell ref="DS35:DU35"/>
    <mergeCell ref="DJ33:DL33"/>
    <mergeCell ref="DM33:DO33"/>
    <mergeCell ref="DV35:DX35"/>
    <mergeCell ref="DY33:EA33"/>
    <mergeCell ref="EB33:ED33"/>
    <mergeCell ref="EE33:EG33"/>
    <mergeCell ref="KH3:KS3"/>
    <mergeCell ref="HH3:HS3"/>
    <mergeCell ref="HU3:IF3"/>
    <mergeCell ref="IH3:IS3"/>
    <mergeCell ref="IU3:JF3"/>
    <mergeCell ref="JH3:JS3"/>
    <mergeCell ref="JU3:KF3"/>
    <mergeCell ref="GU3:HF3"/>
    <mergeCell ref="GH3:GS3"/>
    <mergeCell ref="EH37:EJ37"/>
    <mergeCell ref="EK37:EM37"/>
    <mergeCell ref="EB39:ED39"/>
    <mergeCell ref="EQ35:ES35"/>
    <mergeCell ref="EN37:EP37"/>
    <mergeCell ref="FU3:GF3"/>
    <mergeCell ref="EU3:FF3"/>
    <mergeCell ref="FH3:FS3"/>
    <mergeCell ref="EH33:EJ33"/>
    <mergeCell ref="EK33:EM33"/>
    <mergeCell ref="EN33:EP33"/>
    <mergeCell ref="EQ33:ES33"/>
    <mergeCell ref="EH35:EJ35"/>
    <mergeCell ref="EH3:ES3"/>
    <mergeCell ref="DV3:EG3"/>
    <mergeCell ref="EE37:EG37"/>
    <mergeCell ref="EE39:EG39"/>
    <mergeCell ref="EB37:ED37"/>
    <mergeCell ref="DV37:DX37"/>
    <mergeCell ref="DY37:EA37"/>
    <mergeCell ref="EK35:EM35"/>
    <mergeCell ref="EN35:EP35"/>
    <mergeCell ref="EQ37:ES37"/>
    <mergeCell ref="EH39:EJ39"/>
    <mergeCell ref="EU39:EW39"/>
    <mergeCell ref="EX39:EZ39"/>
    <mergeCell ref="FA39:FC39"/>
    <mergeCell ref="FD39:FF39"/>
    <mergeCell ref="FD41:FF41"/>
    <mergeCell ref="FD43:FF43"/>
    <mergeCell ref="FN33:FP33"/>
    <mergeCell ref="FN39:FP39"/>
    <mergeCell ref="EU33:EW33"/>
    <mergeCell ref="EX33:EZ33"/>
    <mergeCell ref="FA33:FC33"/>
    <mergeCell ref="FD33:FF33"/>
    <mergeCell ref="EU35:EW35"/>
    <mergeCell ref="EX35:EZ35"/>
    <mergeCell ref="FA35:FC35"/>
    <mergeCell ref="FD35:FF35"/>
    <mergeCell ref="EU37:EW37"/>
    <mergeCell ref="EX37:EZ37"/>
    <mergeCell ref="FA37:FC37"/>
    <mergeCell ref="FD37:FF37"/>
    <mergeCell ref="FB41:FC41"/>
    <mergeCell ref="FQ33:FS33"/>
    <mergeCell ref="FH35:FJ35"/>
    <mergeCell ref="FK35:FM35"/>
    <mergeCell ref="FN35:FP35"/>
    <mergeCell ref="FQ35:FS35"/>
    <mergeCell ref="FH37:FJ37"/>
    <mergeCell ref="FK37:FM37"/>
    <mergeCell ref="FN37:FP37"/>
    <mergeCell ref="FQ37:FS37"/>
    <mergeCell ref="FH33:FJ33"/>
    <mergeCell ref="FK33:FM33"/>
    <mergeCell ref="FQ39:FS39"/>
    <mergeCell ref="FH41:FJ41"/>
    <mergeCell ref="FK41:FM41"/>
    <mergeCell ref="FN41:FP41"/>
    <mergeCell ref="FQ41:FS41"/>
    <mergeCell ref="FK43:FM43"/>
    <mergeCell ref="FN43:FP43"/>
    <mergeCell ref="FQ43:FS43"/>
    <mergeCell ref="FH39:FJ39"/>
    <mergeCell ref="FK39:FM39"/>
    <mergeCell ref="FN51:FP51"/>
    <mergeCell ref="FQ51:FS51"/>
    <mergeCell ref="FN45:FP45"/>
    <mergeCell ref="FQ45:FS45"/>
    <mergeCell ref="FH47:FJ47"/>
    <mergeCell ref="FK47:FM47"/>
    <mergeCell ref="FN47:FP47"/>
    <mergeCell ref="FQ47:FS47"/>
    <mergeCell ref="FH49:FJ49"/>
    <mergeCell ref="FK49:FM49"/>
    <mergeCell ref="FN49:FP49"/>
    <mergeCell ref="FQ49:FS49"/>
    <mergeCell ref="FD51:FF51"/>
    <mergeCell ref="FH45:FJ45"/>
    <mergeCell ref="FK45:FM45"/>
    <mergeCell ref="FH51:FJ51"/>
    <mergeCell ref="FK51:FM51"/>
    <mergeCell ref="EU45:EW45"/>
    <mergeCell ref="EX45:EZ45"/>
    <mergeCell ref="FA45:FC45"/>
    <mergeCell ref="FD45:FF45"/>
    <mergeCell ref="EU47:EW47"/>
    <mergeCell ref="EX47:EZ47"/>
    <mergeCell ref="FA47:FC47"/>
    <mergeCell ref="FD47:FF47"/>
    <mergeCell ref="FA49:FC49"/>
    <mergeCell ref="FD49:FF49"/>
    <mergeCell ref="EU49:EW49"/>
    <mergeCell ref="EX49:EZ49"/>
    <mergeCell ref="FB51:FC51"/>
  </mergeCells>
  <conditionalFormatting sqref="C157:AD179">
    <cfRule type="cellIs" dxfId="1" priority="1" operator="lessThan">
      <formula>0</formula>
    </cfRule>
    <cfRule type="cellIs" dxfId="0" priority="2" operator="greaterThan">
      <formula>1</formula>
    </cfRule>
  </conditionalFormatting>
  <pageMargins left="0.27559055118110237" right="0.15748031496062992" top="0.35433070866141736" bottom="0.27559055118110237" header="0.15748031496062992" footer="0.15748031496062992"/>
  <pageSetup paperSize="9" scale="99" orientation="landscape" cellComments="asDisplayed" r:id="rId1"/>
  <headerFooter>
    <oddFooter>&amp;L&amp;Z&amp;F&amp;R&amp;D @ &amp;T</oddFooter>
  </headerFooter>
  <rowBreaks count="3" manualBreakCount="3">
    <brk id="60" max="294" man="1"/>
    <brk id="96" max="294" man="1"/>
    <brk id="155" max="29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715E1F3B9D5E4B859E0C31A3BEF528" ma:contentTypeVersion="12" ma:contentTypeDescription="Create a new document." ma:contentTypeScope="" ma:versionID="2f308365749e8d631fe4cde658b5d412">
  <xsd:schema xmlns:xsd="http://www.w3.org/2001/XMLSchema" xmlns:xs="http://www.w3.org/2001/XMLSchema" xmlns:p="http://schemas.microsoft.com/office/2006/metadata/properties" xmlns:ns2="2800e353-456f-49c0-9f32-d06bf81f94b0" xmlns:ns3="f5e93509-6236-4e27-9ff9-e7aa03466eaf" targetNamespace="http://schemas.microsoft.com/office/2006/metadata/properties" ma:root="true" ma:fieldsID="d57aba394413b3abf019df63a75c42dc" ns2:_="" ns3:_="">
    <xsd:import namespace="2800e353-456f-49c0-9f32-d06bf81f94b0"/>
    <xsd:import namespace="f5e93509-6236-4e27-9ff9-e7aa03466ea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00e353-456f-49c0-9f32-d06bf81f9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7ea40b-8720-45a9-8c45-c44369dcb35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e93509-6236-4e27-9ff9-e7aa03466e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f55fd8e-3020-45f0-9f69-654cc1aa920a}" ma:internalName="TaxCatchAll" ma:showField="CatchAllData" ma:web="f5e93509-6236-4e27-9ff9-e7aa03466e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00e353-456f-49c0-9f32-d06bf81f94b0">
      <Terms xmlns="http://schemas.microsoft.com/office/infopath/2007/PartnerControls"/>
    </lcf76f155ced4ddcb4097134ff3c332f>
    <TaxCatchAll xmlns="f5e93509-6236-4e27-9ff9-e7aa03466eaf" xsi:nil="true"/>
  </documentManagement>
</p:properties>
</file>

<file path=customXml/itemProps1.xml><?xml version="1.0" encoding="utf-8"?>
<ds:datastoreItem xmlns:ds="http://schemas.openxmlformats.org/officeDocument/2006/customXml" ds:itemID="{0B69330D-563F-43CC-B4A5-4E04DDFCF62A}"/>
</file>

<file path=customXml/itemProps2.xml><?xml version="1.0" encoding="utf-8"?>
<ds:datastoreItem xmlns:ds="http://schemas.openxmlformats.org/officeDocument/2006/customXml" ds:itemID="{361C641F-F5B4-4D35-B4ED-D47276CDE81D}">
  <ds:schemaRefs>
    <ds:schemaRef ds:uri="http://schemas.microsoft.com/sharepoint/v3/contenttype/forms"/>
  </ds:schemaRefs>
</ds:datastoreItem>
</file>

<file path=customXml/itemProps3.xml><?xml version="1.0" encoding="utf-8"?>
<ds:datastoreItem xmlns:ds="http://schemas.openxmlformats.org/officeDocument/2006/customXml" ds:itemID="{0DACC673-B236-4221-A9D4-AAC0B5859E65}">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9572a93-4269-4045-a983-1bc36883ce95"/>
    <ds:schemaRef ds:uri="http://schemas.microsoft.com/sharepoint/v3"/>
    <ds:schemaRef ds:uri="http://purl.org/dc/terms/"/>
    <ds:schemaRef ds:uri="479f928f-e755-4c2d-a895-f29ac5b60c10"/>
    <ds:schemaRef ds:uri="http://www.w3.org/XML/1998/namespace"/>
    <ds:schemaRef ds:uri="http://purl.org/dc/dcmitype/"/>
    <ds:schemaRef ds:uri="038950d0-49aa-4819-b7ed-95335d6b12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Housing Activity</vt:lpstr>
      <vt:lpstr>'Housing Activity'!Print_Area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PACKHAM, Michael</dc:creator>
  <cp:lastModifiedBy>Jack STEWART</cp:lastModifiedBy>
  <cp:lastPrinted>2019-09-26T08:07:51Z</cp:lastPrinted>
  <dcterms:created xsi:type="dcterms:W3CDTF">2019-09-26T07:37:18Z</dcterms:created>
  <dcterms:modified xsi:type="dcterms:W3CDTF">2024-11-05T09:26:41Z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0x01010044715E1F3B9D5E4B859E0C31A3BEF528</vt:lpwstr>
  </property>
  <property fmtid="{D5CDD505-2E9C-101B-9397-08002B2CF9AE}" pid="3" name="MediaServiceImageTags">
    <vt:lpwstr/>
  </property>
</Properties>
</file>